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6" windowHeight="7752"/>
  </bookViews>
  <sheets>
    <sheet name="VERZE ARG" sheetId="3" r:id="rId1"/>
    <sheet name="FRA" sheetId="7" r:id="rId2"/>
  </sheets>
  <calcPr calcId="125725"/>
</workbook>
</file>

<file path=xl/calcChain.xml><?xml version="1.0" encoding="utf-8"?>
<calcChain xmlns="http://schemas.openxmlformats.org/spreadsheetml/2006/main">
  <c r="BA57" i="3"/>
  <c r="BB57" l="1"/>
  <c r="AY60" i="7"/>
  <c r="AX60"/>
  <c r="AW60"/>
  <c r="AY57" i="3"/>
  <c r="BC60" i="7"/>
  <c r="AV11"/>
  <c r="AQ11"/>
  <c r="AM11"/>
  <c r="AK11"/>
  <c r="AI11"/>
  <c r="X11"/>
  <c r="V11"/>
  <c r="AY52" i="3"/>
  <c r="AY50"/>
  <c r="AY48"/>
  <c r="AY46"/>
  <c r="AY44"/>
  <c r="AY42"/>
  <c r="AY40"/>
  <c r="AY38"/>
  <c r="AY36"/>
  <c r="AY34"/>
  <c r="AY32"/>
  <c r="AY30"/>
  <c r="AY28"/>
  <c r="AY26"/>
  <c r="AY24"/>
  <c r="AY22"/>
  <c r="AY20"/>
  <c r="AY18"/>
  <c r="AY16"/>
  <c r="AY14"/>
  <c r="AY12"/>
  <c r="AY10"/>
  <c r="AY8"/>
  <c r="AY6"/>
  <c r="H60" i="7"/>
  <c r="E60"/>
  <c r="AY11" l="1"/>
  <c r="AU60"/>
  <c r="AT60"/>
  <c r="AS60"/>
  <c r="AR60"/>
  <c r="AN60"/>
  <c r="AL60"/>
  <c r="AJ60"/>
  <c r="AG60"/>
  <c r="AF60"/>
  <c r="AC60"/>
  <c r="AB60"/>
  <c r="Z60"/>
  <c r="Y60"/>
  <c r="T60"/>
  <c r="M60"/>
  <c r="AV57"/>
  <c r="AQ57"/>
  <c r="AM57"/>
  <c r="AK57"/>
  <c r="AI57"/>
  <c r="AE57"/>
  <c r="X57"/>
  <c r="V57"/>
  <c r="S57"/>
  <c r="P57"/>
  <c r="L57"/>
  <c r="J57"/>
  <c r="AV55"/>
  <c r="AQ55"/>
  <c r="AM55"/>
  <c r="AK55"/>
  <c r="AI55"/>
  <c r="AE55"/>
  <c r="X55"/>
  <c r="V55"/>
  <c r="S55"/>
  <c r="P55"/>
  <c r="L55"/>
  <c r="J55"/>
  <c r="AV53"/>
  <c r="AQ53"/>
  <c r="AM53"/>
  <c r="AK53"/>
  <c r="AI53"/>
  <c r="AE53"/>
  <c r="X53"/>
  <c r="V53"/>
  <c r="S53"/>
  <c r="P53"/>
  <c r="L53"/>
  <c r="J53"/>
  <c r="AV51"/>
  <c r="AQ51"/>
  <c r="AM51"/>
  <c r="AK51"/>
  <c r="AI51"/>
  <c r="AE51"/>
  <c r="X51"/>
  <c r="V51"/>
  <c r="S51"/>
  <c r="P51"/>
  <c r="L51"/>
  <c r="J51"/>
  <c r="AV49"/>
  <c r="AM49"/>
  <c r="AK49"/>
  <c r="AI49"/>
  <c r="AE49"/>
  <c r="X49"/>
  <c r="V49"/>
  <c r="S49"/>
  <c r="P49"/>
  <c r="L49"/>
  <c r="J49"/>
  <c r="AV47"/>
  <c r="AQ47"/>
  <c r="AM47"/>
  <c r="AK47"/>
  <c r="AI47"/>
  <c r="AE47"/>
  <c r="AA47"/>
  <c r="AA60" s="1"/>
  <c r="X47"/>
  <c r="V47"/>
  <c r="S47"/>
  <c r="P47"/>
  <c r="L47"/>
  <c r="J47"/>
  <c r="AV45"/>
  <c r="AQ45"/>
  <c r="AM45"/>
  <c r="AK45"/>
  <c r="AI45"/>
  <c r="AE45"/>
  <c r="X45"/>
  <c r="V45"/>
  <c r="S45"/>
  <c r="P45"/>
  <c r="L45"/>
  <c r="J45"/>
  <c r="AV43"/>
  <c r="AQ43"/>
  <c r="AM43"/>
  <c r="AK43"/>
  <c r="AI43"/>
  <c r="AE43"/>
  <c r="X43"/>
  <c r="V43"/>
  <c r="S43"/>
  <c r="P43"/>
  <c r="L43"/>
  <c r="J43"/>
  <c r="AV41"/>
  <c r="AQ41"/>
  <c r="AM41"/>
  <c r="AK41"/>
  <c r="AI41"/>
  <c r="AE41"/>
  <c r="X41"/>
  <c r="V41"/>
  <c r="S41"/>
  <c r="P41"/>
  <c r="L41"/>
  <c r="J41"/>
  <c r="AV39"/>
  <c r="AQ39"/>
  <c r="AM39"/>
  <c r="AK39"/>
  <c r="AI39"/>
  <c r="AE39"/>
  <c r="X39"/>
  <c r="V39"/>
  <c r="S39"/>
  <c r="P39"/>
  <c r="L39"/>
  <c r="J39"/>
  <c r="AV37"/>
  <c r="AQ37"/>
  <c r="AM37"/>
  <c r="AK37"/>
  <c r="AI37"/>
  <c r="AE37"/>
  <c r="X37"/>
  <c r="V37"/>
  <c r="S37"/>
  <c r="P37"/>
  <c r="L37"/>
  <c r="J37"/>
  <c r="AV35"/>
  <c r="AQ35"/>
  <c r="AM35"/>
  <c r="AK35"/>
  <c r="AI35"/>
  <c r="AE35"/>
  <c r="X35"/>
  <c r="V35"/>
  <c r="S35"/>
  <c r="P35"/>
  <c r="L35"/>
  <c r="J35"/>
  <c r="AV33"/>
  <c r="AQ33"/>
  <c r="AM33"/>
  <c r="AK33"/>
  <c r="AI33"/>
  <c r="AE33"/>
  <c r="X33"/>
  <c r="V33"/>
  <c r="S33"/>
  <c r="P33"/>
  <c r="L33"/>
  <c r="J33"/>
  <c r="AV31"/>
  <c r="AQ31"/>
  <c r="AM31"/>
  <c r="AK31"/>
  <c r="AI31"/>
  <c r="AE31"/>
  <c r="X31"/>
  <c r="V31"/>
  <c r="S31"/>
  <c r="P31"/>
  <c r="L31"/>
  <c r="J31"/>
  <c r="AV29"/>
  <c r="AQ29"/>
  <c r="AM29"/>
  <c r="AK29"/>
  <c r="AI29"/>
  <c r="AE29"/>
  <c r="X29"/>
  <c r="V29"/>
  <c r="S29"/>
  <c r="P29"/>
  <c r="L29"/>
  <c r="J29"/>
  <c r="AV27"/>
  <c r="AQ27"/>
  <c r="AM27"/>
  <c r="AK27"/>
  <c r="AI27"/>
  <c r="AE27"/>
  <c r="X27"/>
  <c r="V27"/>
  <c r="S27"/>
  <c r="P27"/>
  <c r="L27"/>
  <c r="J27"/>
  <c r="AV25"/>
  <c r="AQ25"/>
  <c r="AM25"/>
  <c r="AK25"/>
  <c r="AI25"/>
  <c r="AE25"/>
  <c r="X25"/>
  <c r="V25"/>
  <c r="S25"/>
  <c r="P25"/>
  <c r="L25"/>
  <c r="J25"/>
  <c r="AV23"/>
  <c r="AQ23"/>
  <c r="AM23"/>
  <c r="AK23"/>
  <c r="AI23"/>
  <c r="AE23"/>
  <c r="X23"/>
  <c r="V23"/>
  <c r="S23"/>
  <c r="P23"/>
  <c r="L23"/>
  <c r="J23"/>
  <c r="AV21"/>
  <c r="AQ21"/>
  <c r="AM21"/>
  <c r="AK21"/>
  <c r="AI21"/>
  <c r="AE21"/>
  <c r="X21"/>
  <c r="V21"/>
  <c r="S21"/>
  <c r="P21"/>
  <c r="L21"/>
  <c r="J21"/>
  <c r="AV19"/>
  <c r="AQ19"/>
  <c r="AM19"/>
  <c r="AK19"/>
  <c r="AI19"/>
  <c r="AE19"/>
  <c r="X19"/>
  <c r="V19"/>
  <c r="S19"/>
  <c r="P19"/>
  <c r="L19"/>
  <c r="J19"/>
  <c r="AV17"/>
  <c r="AQ17"/>
  <c r="S17"/>
  <c r="P17"/>
  <c r="L17"/>
  <c r="J17"/>
  <c r="AV15"/>
  <c r="AQ15"/>
  <c r="S15"/>
  <c r="P15"/>
  <c r="L15"/>
  <c r="J15"/>
  <c r="AV13"/>
  <c r="AQ13"/>
  <c r="S13"/>
  <c r="P13"/>
  <c r="L13"/>
  <c r="J13"/>
  <c r="AV9"/>
  <c r="AQ9"/>
  <c r="AH9"/>
  <c r="S9"/>
  <c r="P9"/>
  <c r="L9"/>
  <c r="J9"/>
  <c r="AV7"/>
  <c r="AQ7"/>
  <c r="S7"/>
  <c r="P7"/>
  <c r="L7"/>
  <c r="J7"/>
  <c r="AV5"/>
  <c r="AQ5"/>
  <c r="S5"/>
  <c r="P5"/>
  <c r="L5"/>
  <c r="J5"/>
  <c r="AX57" i="3"/>
  <c r="AW57"/>
  <c r="AV57"/>
  <c r="AU57"/>
  <c r="AT57"/>
  <c r="AS57"/>
  <c r="AQ57"/>
  <c r="AN57"/>
  <c r="AM57"/>
  <c r="AL57"/>
  <c r="AK57"/>
  <c r="AJ57"/>
  <c r="AI57"/>
  <c r="AG57"/>
  <c r="AF57"/>
  <c r="AC57"/>
  <c r="AB57"/>
  <c r="Z57"/>
  <c r="Y57"/>
  <c r="T57"/>
  <c r="M57"/>
  <c r="H57"/>
  <c r="G57"/>
  <c r="F57"/>
  <c r="E57"/>
  <c r="AV54"/>
  <c r="AQ54"/>
  <c r="AM54"/>
  <c r="AK54"/>
  <c r="AI54"/>
  <c r="AE54"/>
  <c r="X54"/>
  <c r="V54"/>
  <c r="S54"/>
  <c r="P54"/>
  <c r="L54"/>
  <c r="J54"/>
  <c r="AY54" s="1"/>
  <c r="AV52"/>
  <c r="AQ52"/>
  <c r="AM52"/>
  <c r="AK52"/>
  <c r="AI52"/>
  <c r="AE52"/>
  <c r="X52"/>
  <c r="V52"/>
  <c r="S52"/>
  <c r="P52"/>
  <c r="L52"/>
  <c r="J52"/>
  <c r="AV50"/>
  <c r="AQ50"/>
  <c r="AM50"/>
  <c r="AK50"/>
  <c r="AI50"/>
  <c r="AE50"/>
  <c r="X50"/>
  <c r="V50"/>
  <c r="S50"/>
  <c r="P50"/>
  <c r="L50"/>
  <c r="J50"/>
  <c r="AV48"/>
  <c r="AQ48"/>
  <c r="AM48"/>
  <c r="AK48"/>
  <c r="AI48"/>
  <c r="AE48"/>
  <c r="X48"/>
  <c r="V48"/>
  <c r="S48"/>
  <c r="P48"/>
  <c r="L48"/>
  <c r="J48"/>
  <c r="AV46"/>
  <c r="AQ46"/>
  <c r="AM46"/>
  <c r="AK46"/>
  <c r="AI46"/>
  <c r="AE46"/>
  <c r="X46"/>
  <c r="V46"/>
  <c r="S46"/>
  <c r="P46"/>
  <c r="L46"/>
  <c r="J46"/>
  <c r="AV44"/>
  <c r="AQ44"/>
  <c r="AM44"/>
  <c r="AK44"/>
  <c r="AI44"/>
  <c r="AE44"/>
  <c r="AA44"/>
  <c r="AA57" s="1"/>
  <c r="X44"/>
  <c r="V44"/>
  <c r="S44"/>
  <c r="P44"/>
  <c r="P57" s="1"/>
  <c r="L44"/>
  <c r="J44"/>
  <c r="AV42"/>
  <c r="AQ42"/>
  <c r="AM42"/>
  <c r="AK42"/>
  <c r="AI42"/>
  <c r="AE42"/>
  <c r="X42"/>
  <c r="V42"/>
  <c r="S42"/>
  <c r="P42"/>
  <c r="L42"/>
  <c r="J42"/>
  <c r="AV40"/>
  <c r="AR40"/>
  <c r="AR57" s="1"/>
  <c r="AQ40"/>
  <c r="AM40"/>
  <c r="AK40"/>
  <c r="AI40"/>
  <c r="AE40"/>
  <c r="X40"/>
  <c r="V40"/>
  <c r="S40"/>
  <c r="S57" s="1"/>
  <c r="P40"/>
  <c r="L40"/>
  <c r="L57" s="1"/>
  <c r="J40"/>
  <c r="AV38"/>
  <c r="AQ38"/>
  <c r="AM38"/>
  <c r="AK38"/>
  <c r="AI38"/>
  <c r="AE38"/>
  <c r="AE57" s="1"/>
  <c r="X38"/>
  <c r="V38"/>
  <c r="V57" s="1"/>
  <c r="S38"/>
  <c r="P38"/>
  <c r="L38"/>
  <c r="J38"/>
  <c r="J57" s="1"/>
  <c r="AV36"/>
  <c r="AQ36"/>
  <c r="AM36"/>
  <c r="AK36"/>
  <c r="AI36"/>
  <c r="AE36"/>
  <c r="X36"/>
  <c r="V36"/>
  <c r="S36"/>
  <c r="P36"/>
  <c r="L36"/>
  <c r="J36"/>
  <c r="AV34"/>
  <c r="AQ34"/>
  <c r="AM34"/>
  <c r="AK34"/>
  <c r="AI34"/>
  <c r="AE34"/>
  <c r="X34"/>
  <c r="V34"/>
  <c r="S34"/>
  <c r="P34"/>
  <c r="L34"/>
  <c r="J34"/>
  <c r="AV32"/>
  <c r="AQ32"/>
  <c r="AM32"/>
  <c r="AK32"/>
  <c r="AI32"/>
  <c r="AE32"/>
  <c r="X32"/>
  <c r="V32"/>
  <c r="S32"/>
  <c r="P32"/>
  <c r="L32"/>
  <c r="J32"/>
  <c r="AV30"/>
  <c r="AQ30"/>
  <c r="AM30"/>
  <c r="AK30"/>
  <c r="AI30"/>
  <c r="AE30"/>
  <c r="X30"/>
  <c r="V30"/>
  <c r="S30"/>
  <c r="P30"/>
  <c r="L30"/>
  <c r="J30"/>
  <c r="AV28"/>
  <c r="AQ28"/>
  <c r="AM28"/>
  <c r="AK28"/>
  <c r="AI28"/>
  <c r="AE28"/>
  <c r="X28"/>
  <c r="V28"/>
  <c r="S28"/>
  <c r="P28"/>
  <c r="L28"/>
  <c r="J28"/>
  <c r="AV26"/>
  <c r="AQ26"/>
  <c r="AM26"/>
  <c r="AK26"/>
  <c r="AI26"/>
  <c r="AE26"/>
  <c r="X26"/>
  <c r="V26"/>
  <c r="S26"/>
  <c r="P26"/>
  <c r="L26"/>
  <c r="J26"/>
  <c r="AV24"/>
  <c r="AQ24"/>
  <c r="AM24"/>
  <c r="AK24"/>
  <c r="AI24"/>
  <c r="AE24"/>
  <c r="X24"/>
  <c r="V24"/>
  <c r="S24"/>
  <c r="P24"/>
  <c r="L24"/>
  <c r="J24"/>
  <c r="AV22"/>
  <c r="AQ22"/>
  <c r="AM22"/>
  <c r="AK22"/>
  <c r="AI22"/>
  <c r="AE22"/>
  <c r="X22"/>
  <c r="V22"/>
  <c r="S22"/>
  <c r="P22"/>
  <c r="L22"/>
  <c r="J22"/>
  <c r="AV20"/>
  <c r="AQ20"/>
  <c r="AM20"/>
  <c r="AK20"/>
  <c r="AI20"/>
  <c r="AE20"/>
  <c r="X20"/>
  <c r="V20"/>
  <c r="S20"/>
  <c r="P20"/>
  <c r="L20"/>
  <c r="J20"/>
  <c r="AV18"/>
  <c r="AQ18"/>
  <c r="AM18"/>
  <c r="AK18"/>
  <c r="AI18"/>
  <c r="AE18"/>
  <c r="X18"/>
  <c r="V18"/>
  <c r="S18"/>
  <c r="P18"/>
  <c r="L18"/>
  <c r="J18"/>
  <c r="AV16"/>
  <c r="AQ16"/>
  <c r="AM16"/>
  <c r="AK16"/>
  <c r="AI16"/>
  <c r="AE16"/>
  <c r="X16"/>
  <c r="V16"/>
  <c r="S16"/>
  <c r="P16"/>
  <c r="L16"/>
  <c r="J16"/>
  <c r="AV14"/>
  <c r="AQ14"/>
  <c r="AM14"/>
  <c r="AK14"/>
  <c r="AI14"/>
  <c r="AE14"/>
  <c r="X14"/>
  <c r="V14"/>
  <c r="S14"/>
  <c r="P14"/>
  <c r="L14"/>
  <c r="J14"/>
  <c r="AV12"/>
  <c r="AQ12"/>
  <c r="AM12"/>
  <c r="AK12"/>
  <c r="AI12"/>
  <c r="AE12"/>
  <c r="X12"/>
  <c r="V12"/>
  <c r="S12"/>
  <c r="P12"/>
  <c r="L12"/>
  <c r="J12"/>
  <c r="AV10"/>
  <c r="AQ10"/>
  <c r="AM10"/>
  <c r="AK10"/>
  <c r="AI10"/>
  <c r="X10"/>
  <c r="V10"/>
  <c r="AV8"/>
  <c r="AQ8"/>
  <c r="AM8"/>
  <c r="AK8"/>
  <c r="AH8"/>
  <c r="AI8" s="1"/>
  <c r="AE8"/>
  <c r="X8"/>
  <c r="V8"/>
  <c r="S8"/>
  <c r="P8"/>
  <c r="L8"/>
  <c r="J8"/>
  <c r="AV6"/>
  <c r="AQ6"/>
  <c r="AM6"/>
  <c r="AK6"/>
  <c r="AI6"/>
  <c r="AE6"/>
  <c r="X6"/>
  <c r="V6"/>
  <c r="S6"/>
  <c r="P6"/>
  <c r="L6"/>
  <c r="J6"/>
  <c r="AV4"/>
  <c r="AQ4"/>
  <c r="AM4"/>
  <c r="AK4"/>
  <c r="AE4"/>
  <c r="X4"/>
  <c r="V4"/>
  <c r="S4"/>
  <c r="P4"/>
  <c r="L4"/>
  <c r="J4"/>
  <c r="AY4" s="1"/>
  <c r="AY19" i="7" l="1"/>
  <c r="AY21"/>
  <c r="AY23"/>
  <c r="AY25"/>
  <c r="AY27"/>
  <c r="AY29"/>
  <c r="AY31"/>
  <c r="AY33"/>
  <c r="AY35"/>
  <c r="AY37"/>
  <c r="AY39"/>
  <c r="AY41"/>
  <c r="AY43"/>
  <c r="AY45"/>
  <c r="AY47"/>
  <c r="AY51"/>
  <c r="AY53"/>
  <c r="AY55"/>
  <c r="AY57"/>
  <c r="AY49"/>
  <c r="P60"/>
  <c r="AQ60"/>
  <c r="S60"/>
  <c r="L60"/>
  <c r="AV60"/>
  <c r="J60"/>
  <c r="AE7"/>
  <c r="X7"/>
  <c r="V7"/>
  <c r="AK7"/>
  <c r="AM7"/>
  <c r="AI7"/>
  <c r="AY7" l="1"/>
  <c r="AE9"/>
  <c r="X9"/>
  <c r="V9"/>
  <c r="AM9"/>
  <c r="AK9"/>
  <c r="AI9"/>
  <c r="AE13"/>
  <c r="X13"/>
  <c r="V13"/>
  <c r="AM13"/>
  <c r="AK13"/>
  <c r="AI13"/>
  <c r="AE15"/>
  <c r="X15"/>
  <c r="V15"/>
  <c r="AM15"/>
  <c r="AK15"/>
  <c r="AI15"/>
  <c r="AE17"/>
  <c r="X17"/>
  <c r="V17"/>
  <c r="AM17"/>
  <c r="AK17"/>
  <c r="AI17"/>
  <c r="AY17" l="1"/>
  <c r="AY15"/>
  <c r="AY13"/>
  <c r="AY9"/>
  <c r="AI60"/>
  <c r="V60"/>
  <c r="AY5"/>
  <c r="G60"/>
  <c r="V5"/>
  <c r="X5"/>
  <c r="F60"/>
  <c r="AK5"/>
  <c r="AK60"/>
  <c r="F5"/>
  <c r="AE5"/>
  <c r="AE60"/>
  <c r="G5"/>
  <c r="AM5"/>
  <c r="AM60"/>
</calcChain>
</file>

<file path=xl/sharedStrings.xml><?xml version="1.0" encoding="utf-8"?>
<sst xmlns="http://schemas.openxmlformats.org/spreadsheetml/2006/main" count="288" uniqueCount="122">
  <si>
    <t>Návrh rozpočtu r. 2013 RD muži s EL a ME POL (4/2013)</t>
  </si>
  <si>
    <t>Číslo VT</t>
  </si>
  <si>
    <t>Akce RD</t>
  </si>
  <si>
    <t>Odměny</t>
  </si>
  <si>
    <t>Ubytování</t>
  </si>
  <si>
    <t>Stravování</t>
  </si>
  <si>
    <t>Dopravné</t>
  </si>
  <si>
    <t>Materiál</t>
  </si>
  <si>
    <t>Služby</t>
  </si>
  <si>
    <t>zahraniční cesty</t>
  </si>
  <si>
    <t>CELKEM</t>
  </si>
  <si>
    <t>Místo / datum</t>
  </si>
  <si>
    <t>počet osob</t>
  </si>
  <si>
    <t>počet dní</t>
  </si>
  <si>
    <t>real.tým</t>
  </si>
  <si>
    <t>hráči</t>
  </si>
  <si>
    <t>další</t>
  </si>
  <si>
    <t>2-lůžko</t>
  </si>
  <si>
    <t>1-lůžko</t>
  </si>
  <si>
    <t>RD mži</t>
  </si>
  <si>
    <t>nocí hotel</t>
  </si>
  <si>
    <t>strava</t>
  </si>
  <si>
    <t>sport.</t>
  </si>
  <si>
    <t>den.odměny</t>
  </si>
  <si>
    <t>denní součet</t>
  </si>
  <si>
    <t>celkem za VT</t>
  </si>
  <si>
    <t>ostatní: rozhodčí, exter.pracovn.</t>
  </si>
  <si>
    <t>denně/1pokoj</t>
  </si>
  <si>
    <t>počet pokojů</t>
  </si>
  <si>
    <t>součet ost.: soupeři, rozhodčí…</t>
  </si>
  <si>
    <t>denně/1osoba</t>
  </si>
  <si>
    <t>svačina</t>
  </si>
  <si>
    <t>Real.tým (?)</t>
  </si>
  <si>
    <t>letecká</t>
  </si>
  <si>
    <t>autobus.</t>
  </si>
  <si>
    <t>ostatní</t>
  </si>
  <si>
    <t>Doplňky/den</t>
  </si>
  <si>
    <t>Pití / výživa</t>
  </si>
  <si>
    <t>zdravot. / tape</t>
  </si>
  <si>
    <t>nájem/den</t>
  </si>
  <si>
    <t>nájmy hal</t>
  </si>
  <si>
    <t>posilovna/den</t>
  </si>
  <si>
    <t>posilovna</t>
  </si>
  <si>
    <t>regenerace/den</t>
  </si>
  <si>
    <t>regenerace</t>
  </si>
  <si>
    <t>kapesné/den</t>
  </si>
  <si>
    <t>kapesné</t>
  </si>
  <si>
    <t>pojištění</t>
  </si>
  <si>
    <t>extra osoba/den</t>
  </si>
  <si>
    <t>počet extra osob</t>
  </si>
  <si>
    <t>náklady extra os</t>
  </si>
  <si>
    <t>ostatní náklady</t>
  </si>
  <si>
    <t>vklad</t>
  </si>
  <si>
    <t>1.</t>
  </si>
  <si>
    <t>Mladá Boleslav</t>
  </si>
  <si>
    <t>1.5.2013-10.5.2013</t>
  </si>
  <si>
    <t>2.</t>
  </si>
  <si>
    <t>13.05.-17.05.</t>
  </si>
  <si>
    <t>3.</t>
  </si>
  <si>
    <t>Benátky n.J.</t>
  </si>
  <si>
    <t>20.05.-25.05.</t>
  </si>
  <si>
    <t xml:space="preserve"> </t>
  </si>
  <si>
    <t>sparing</t>
  </si>
  <si>
    <t>4.</t>
  </si>
  <si>
    <t>ostrava +MU SVK</t>
  </si>
  <si>
    <t>27.5.-1.6.</t>
  </si>
  <si>
    <t>5.</t>
  </si>
  <si>
    <t>VT Nymburk</t>
  </si>
  <si>
    <t>3.6.-7.6.</t>
  </si>
  <si>
    <t>6.</t>
  </si>
  <si>
    <t>Břeclav+EL HUN</t>
  </si>
  <si>
    <t>10.06.-18.06.</t>
  </si>
  <si>
    <t>7.</t>
  </si>
  <si>
    <t>Kladno+EL SPA</t>
  </si>
  <si>
    <t>19.06.-24.06.</t>
  </si>
  <si>
    <t>kladno speciál</t>
  </si>
  <si>
    <t>17.6.-21.6.</t>
  </si>
  <si>
    <t>8.</t>
  </si>
  <si>
    <t>Kladno+EL MNG</t>
  </si>
  <si>
    <t>25.07.-01.07.</t>
  </si>
  <si>
    <t>9.</t>
  </si>
  <si>
    <t>Opava+EL CZE</t>
  </si>
  <si>
    <t>02.07.-05.07.</t>
  </si>
  <si>
    <t>EL CZE Opava</t>
  </si>
  <si>
    <t>05.07.-07.07.</t>
  </si>
  <si>
    <t>VT Spec Opava</t>
  </si>
  <si>
    <t>1.7.-5.7.</t>
  </si>
  <si>
    <t>10.</t>
  </si>
  <si>
    <t>VT Spec ????</t>
  </si>
  <si>
    <t>8.7.-12.7.</t>
  </si>
  <si>
    <t>11.</t>
  </si>
  <si>
    <t>Nymburk</t>
  </si>
  <si>
    <t>22.07.-26.7.</t>
  </si>
  <si>
    <t>12.</t>
  </si>
  <si>
    <t>29.7.-2.8.</t>
  </si>
  <si>
    <t>13.</t>
  </si>
  <si>
    <t>Nymburk ??</t>
  </si>
  <si>
    <t>5.8.-9.8.</t>
  </si>
  <si>
    <t>14.</t>
  </si>
  <si>
    <t>12.-16.8.</t>
  </si>
  <si>
    <t>19.-23.8.</t>
  </si>
  <si>
    <t>VT Kladno ?+ MU FRA</t>
  </si>
  <si>
    <t>26.8..-2.9.</t>
  </si>
  <si>
    <t>Kladno+MU FIN</t>
  </si>
  <si>
    <t>06.09.-11.09.</t>
  </si>
  <si>
    <t>VT Kladno ???</t>
  </si>
  <si>
    <t>14.9.-18.9.</t>
  </si>
  <si>
    <t>???+ME POL</t>
  </si>
  <si>
    <t>ME Pol</t>
  </si>
  <si>
    <t>24.-26.9.</t>
  </si>
  <si>
    <t>18.</t>
  </si>
  <si>
    <t>náklady auto Stewart</t>
  </si>
  <si>
    <t>ubytování Stewrd</t>
  </si>
  <si>
    <t>Poznámky:</t>
  </si>
  <si>
    <t>???+MU ARG</t>
  </si>
  <si>
    <t>12.08.-26.08.</t>
  </si>
  <si>
    <t>15.</t>
  </si>
  <si>
    <t>MB???</t>
  </si>
  <si>
    <t>29.08.-03.09.</t>
  </si>
  <si>
    <t>16.</t>
  </si>
  <si>
    <t>17.</t>
  </si>
  <si>
    <t>19.9.-23.9</t>
  </si>
</sst>
</file>

<file path=xl/styles.xml><?xml version="1.0" encoding="utf-8"?>
<styleSheet xmlns="http://schemas.openxmlformats.org/spreadsheetml/2006/main">
  <numFmts count="4">
    <numFmt numFmtId="164" formatCode="#,##0\ [$€-1]"/>
    <numFmt numFmtId="165" formatCode="#,##0\ [$USD]"/>
    <numFmt numFmtId="166" formatCode="[$€-2]\ #,##0"/>
    <numFmt numFmtId="167" formatCode="_-[$€-2]\ * #,##0_-;\-[$€-2]\ * #,##0_-;_-[$€-2]\ * &quot;-&quot;_-;_-@_-"/>
  </numFmts>
  <fonts count="15">
    <font>
      <sz val="11"/>
      <color theme="1"/>
      <name val="Calibri"/>
      <family val="2"/>
      <charset val="238"/>
      <scheme val="minor"/>
    </font>
    <font>
      <b/>
      <sz val="12"/>
      <name val="Arial Narrow CE"/>
      <family val="2"/>
      <charset val="238"/>
    </font>
    <font>
      <b/>
      <sz val="12"/>
      <name val="Arial CE"/>
      <charset val="238"/>
    </font>
    <font>
      <b/>
      <sz val="8"/>
      <name val="Arial Narrow CE"/>
      <family val="2"/>
      <charset val="238"/>
    </font>
    <font>
      <b/>
      <sz val="10"/>
      <name val="Arial Narrow CE"/>
      <family val="2"/>
      <charset val="238"/>
    </font>
    <font>
      <b/>
      <sz val="6"/>
      <name val="Arial Narrow CE"/>
      <family val="2"/>
      <charset val="238"/>
    </font>
    <font>
      <sz val="8"/>
      <name val="Arial Narrow CE"/>
      <family val="2"/>
      <charset val="238"/>
    </font>
    <font>
      <sz val="6"/>
      <name val="Arial Narrow CE"/>
      <family val="2"/>
      <charset val="238"/>
    </font>
    <font>
      <sz val="5"/>
      <name val="Arial Narrow CE"/>
      <family val="2"/>
      <charset val="238"/>
    </font>
    <font>
      <b/>
      <sz val="11"/>
      <color indexed="8"/>
      <name val="Arial Narrow CE"/>
      <family val="2"/>
      <charset val="238"/>
    </font>
    <font>
      <sz val="8"/>
      <name val="Arial Narrow CE"/>
      <charset val="238"/>
    </font>
    <font>
      <sz val="9"/>
      <name val="Arial Narrow CE"/>
      <charset val="238"/>
    </font>
    <font>
      <sz val="10"/>
      <name val="Arial Narrow CE"/>
      <family val="2"/>
      <charset val="238"/>
    </font>
    <font>
      <sz val="7"/>
      <name val="Arial Narrow CE"/>
      <family val="2"/>
      <charset val="238"/>
    </font>
    <font>
      <b/>
      <sz val="10"/>
      <name val="Arial Narrow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3" fillId="0" borderId="5" xfId="0" applyFont="1" applyBorder="1" applyAlignment="1">
      <alignment vertical="center" textRotation="90"/>
    </xf>
    <xf numFmtId="0" fontId="4" fillId="0" borderId="6" xfId="0" applyFont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 textRotation="90"/>
    </xf>
    <xf numFmtId="0" fontId="3" fillId="0" borderId="14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3" fillId="0" borderId="24" xfId="0" applyFont="1" applyBorder="1" applyAlignment="1">
      <alignment vertical="center" textRotation="90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center" textRotation="90"/>
    </xf>
    <xf numFmtId="0" fontId="3" fillId="0" borderId="27" xfId="0" applyFont="1" applyBorder="1" applyAlignment="1">
      <alignment horizontal="center" vertical="center" textRotation="90"/>
    </xf>
    <xf numFmtId="0" fontId="3" fillId="0" borderId="28" xfId="0" applyFont="1" applyBorder="1" applyAlignment="1">
      <alignment horizontal="center" vertical="center" textRotation="90"/>
    </xf>
    <xf numFmtId="0" fontId="3" fillId="0" borderId="29" xfId="0" applyFont="1" applyBorder="1" applyAlignment="1">
      <alignment horizontal="center" vertical="center" textRotation="90"/>
    </xf>
    <xf numFmtId="0" fontId="5" fillId="0" borderId="30" xfId="0" applyFont="1" applyBorder="1" applyAlignment="1">
      <alignment horizontal="center" vertical="center" textRotation="90" wrapText="1"/>
    </xf>
    <xf numFmtId="0" fontId="3" fillId="0" borderId="30" xfId="0" applyFont="1" applyBorder="1" applyAlignment="1">
      <alignment horizontal="center" vertical="center" textRotation="90"/>
    </xf>
    <xf numFmtId="0" fontId="3" fillId="0" borderId="27" xfId="0" applyFont="1" applyBorder="1" applyAlignment="1">
      <alignment horizontal="center" vertical="center" textRotation="90" shrinkToFit="1"/>
    </xf>
    <xf numFmtId="0" fontId="3" fillId="0" borderId="30" xfId="0" applyFont="1" applyBorder="1" applyAlignment="1">
      <alignment horizontal="center" vertical="center" textRotation="90" shrinkToFit="1"/>
    </xf>
    <xf numFmtId="0" fontId="5" fillId="3" borderId="31" xfId="0" applyFont="1" applyFill="1" applyBorder="1" applyAlignment="1">
      <alignment horizontal="center" vertical="center" textRotation="90"/>
    </xf>
    <xf numFmtId="0" fontId="6" fillId="0" borderId="33" xfId="0" applyFont="1" applyBorder="1" applyAlignment="1">
      <alignment horizontal="center"/>
    </xf>
    <xf numFmtId="14" fontId="6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27" xfId="0" applyFont="1" applyBorder="1" applyAlignment="1">
      <alignment horizontal="center"/>
    </xf>
    <xf numFmtId="0" fontId="13" fillId="0" borderId="54" xfId="0" applyFont="1" applyBorder="1" applyAlignment="1">
      <alignment horizontal="center" vertical="center" textRotation="90"/>
    </xf>
    <xf numFmtId="0" fontId="13" fillId="0" borderId="55" xfId="0" applyFont="1" applyBorder="1" applyAlignment="1">
      <alignment horizontal="center" vertical="center" textRotation="90"/>
    </xf>
    <xf numFmtId="0" fontId="13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textRotation="90"/>
    </xf>
    <xf numFmtId="3" fontId="13" fillId="0" borderId="55" xfId="0" applyNumberFormat="1" applyFont="1" applyBorder="1" applyAlignment="1">
      <alignment horizontal="center" vertical="center" textRotation="90"/>
    </xf>
    <xf numFmtId="0" fontId="13" fillId="0" borderId="56" xfId="0" applyFont="1" applyBorder="1" applyAlignment="1">
      <alignment horizontal="center" vertical="center" textRotation="90"/>
    </xf>
    <xf numFmtId="3" fontId="12" fillId="0" borderId="51" xfId="0" applyNumberFormat="1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3" fontId="0" fillId="0" borderId="0" xfId="0" applyNumberFormat="1"/>
    <xf numFmtId="0" fontId="5" fillId="3" borderId="57" xfId="0" applyFont="1" applyFill="1" applyBorder="1" applyAlignment="1">
      <alignment horizontal="center" vertical="center" textRotation="90"/>
    </xf>
    <xf numFmtId="3" fontId="12" fillId="0" borderId="24" xfId="0" applyNumberFormat="1" applyFont="1" applyBorder="1" applyAlignment="1">
      <alignment horizontal="center"/>
    </xf>
    <xf numFmtId="3" fontId="14" fillId="0" borderId="55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textRotation="90"/>
    </xf>
    <xf numFmtId="3" fontId="7" fillId="0" borderId="44" xfId="0" applyNumberFormat="1" applyFont="1" applyBorder="1" applyAlignment="1">
      <alignment horizontal="center" textRotation="90"/>
    </xf>
    <xf numFmtId="3" fontId="6" fillId="2" borderId="36" xfId="0" applyNumberFormat="1" applyFont="1" applyFill="1" applyBorder="1" applyAlignment="1">
      <alignment horizontal="center" vertical="center"/>
    </xf>
    <xf numFmtId="3" fontId="6" fillId="2" borderId="43" xfId="0" applyNumberFormat="1" applyFont="1" applyFill="1" applyBorder="1" applyAlignment="1">
      <alignment horizontal="center" vertical="center"/>
    </xf>
    <xf numFmtId="3" fontId="7" fillId="0" borderId="35" xfId="0" applyNumberFormat="1" applyFont="1" applyBorder="1" applyAlignment="1">
      <alignment horizontal="center" textRotation="90"/>
    </xf>
    <xf numFmtId="3" fontId="7" fillId="0" borderId="13" xfId="0" applyNumberFormat="1" applyFont="1" applyBorder="1" applyAlignment="1">
      <alignment horizontal="center" textRotation="90"/>
    </xf>
    <xf numFmtId="3" fontId="6" fillId="0" borderId="38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" fontId="6" fillId="0" borderId="36" xfId="0" applyNumberFormat="1" applyFont="1" applyBorder="1" applyAlignment="1">
      <alignment horizontal="center" vertical="center" shrinkToFit="1"/>
    </xf>
    <xf numFmtId="3" fontId="6" fillId="0" borderId="43" xfId="0" applyNumberFormat="1" applyFont="1" applyBorder="1" applyAlignment="1">
      <alignment horizontal="center" vertical="center" shrinkToFit="1"/>
    </xf>
    <xf numFmtId="3" fontId="6" fillId="0" borderId="38" xfId="0" applyNumberFormat="1" applyFont="1" applyBorder="1" applyAlignment="1">
      <alignment horizontal="center" vertical="center" shrinkToFit="1"/>
    </xf>
    <xf numFmtId="3" fontId="6" fillId="0" borderId="45" xfId="0" applyNumberFormat="1" applyFont="1" applyBorder="1" applyAlignment="1">
      <alignment horizontal="center" vertical="center" shrinkToFit="1"/>
    </xf>
    <xf numFmtId="3" fontId="8" fillId="0" borderId="39" xfId="0" applyNumberFormat="1" applyFont="1" applyBorder="1" applyAlignment="1">
      <alignment horizontal="center" vertical="center" textRotation="90"/>
    </xf>
    <xf numFmtId="3" fontId="8" fillId="0" borderId="46" xfId="0" applyNumberFormat="1" applyFont="1" applyBorder="1" applyAlignment="1">
      <alignment horizontal="center" vertical="center" textRotation="90"/>
    </xf>
    <xf numFmtId="3" fontId="6" fillId="2" borderId="35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 textRotation="90"/>
    </xf>
    <xf numFmtId="3" fontId="7" fillId="0" borderId="44" xfId="0" applyNumberFormat="1" applyFont="1" applyBorder="1" applyAlignment="1">
      <alignment horizontal="center" vertical="center" textRotation="90"/>
    </xf>
    <xf numFmtId="3" fontId="7" fillId="0" borderId="35" xfId="0" applyNumberFormat="1" applyFont="1" applyBorder="1" applyAlignment="1">
      <alignment horizontal="center" vertical="center" textRotation="90"/>
    </xf>
    <xf numFmtId="3" fontId="7" fillId="0" borderId="13" xfId="0" applyNumberFormat="1" applyFont="1" applyBorder="1" applyAlignment="1">
      <alignment horizontal="center" vertical="center" textRotation="90"/>
    </xf>
    <xf numFmtId="3" fontId="0" fillId="2" borderId="13" xfId="0" applyNumberFormat="1" applyFill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7" fillId="0" borderId="49" xfId="0" applyNumberFormat="1" applyFont="1" applyBorder="1" applyAlignment="1">
      <alignment horizontal="center" textRotation="90"/>
    </xf>
    <xf numFmtId="3" fontId="6" fillId="0" borderId="20" xfId="0" applyNumberFormat="1" applyFont="1" applyBorder="1" applyAlignment="1">
      <alignment horizontal="center" vertical="center"/>
    </xf>
    <xf numFmtId="3" fontId="9" fillId="3" borderId="40" xfId="0" applyNumberFormat="1" applyFont="1" applyFill="1" applyBorder="1" applyAlignment="1">
      <alignment horizontal="center" vertical="center"/>
    </xf>
    <xf numFmtId="3" fontId="9" fillId="3" borderId="47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" fontId="8" fillId="0" borderId="36" xfId="0" applyNumberFormat="1" applyFont="1" applyBorder="1" applyAlignment="1">
      <alignment horizontal="center" vertical="center" textRotation="90"/>
    </xf>
    <xf numFmtId="3" fontId="8" fillId="0" borderId="43" xfId="0" applyNumberFormat="1" applyFont="1" applyBorder="1" applyAlignment="1">
      <alignment horizontal="center" vertical="center" textRotation="90"/>
    </xf>
    <xf numFmtId="3" fontId="6" fillId="2" borderId="36" xfId="0" applyNumberFormat="1" applyFont="1" applyFill="1" applyBorder="1" applyAlignment="1">
      <alignment horizontal="center" vertical="center" shrinkToFit="1"/>
    </xf>
    <xf numFmtId="3" fontId="6" fillId="2" borderId="43" xfId="0" applyNumberFormat="1" applyFont="1" applyFill="1" applyBorder="1" applyAlignment="1">
      <alignment horizontal="center" vertical="center" shrinkToFit="1"/>
    </xf>
    <xf numFmtId="3" fontId="6" fillId="2" borderId="20" xfId="0" applyNumberFormat="1" applyFont="1" applyFill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3" fontId="6" fillId="0" borderId="43" xfId="0" applyNumberFormat="1" applyFont="1" applyBorder="1" applyAlignment="1">
      <alignment horizontal="center" vertical="center"/>
    </xf>
    <xf numFmtId="3" fontId="6" fillId="2" borderId="36" xfId="0" applyNumberFormat="1" applyFont="1" applyFill="1" applyBorder="1" applyAlignment="1">
      <alignment horizontal="center" vertical="center" wrapText="1"/>
    </xf>
    <xf numFmtId="3" fontId="6" fillId="2" borderId="20" xfId="0" applyNumberFormat="1" applyFont="1" applyFill="1" applyBorder="1" applyAlignment="1">
      <alignment horizontal="center" vertical="center" wrapText="1"/>
    </xf>
    <xf numFmtId="3" fontId="6" fillId="0" borderId="39" xfId="0" applyNumberFormat="1" applyFont="1" applyBorder="1" applyAlignment="1">
      <alignment horizontal="center" vertical="center" shrinkToFit="1"/>
    </xf>
    <xf numFmtId="3" fontId="6" fillId="0" borderId="46" xfId="0" applyNumberFormat="1" applyFont="1" applyBorder="1" applyAlignment="1">
      <alignment horizontal="center" vertical="center" shrinkToFit="1"/>
    </xf>
    <xf numFmtId="3" fontId="8" fillId="0" borderId="21" xfId="0" applyNumberFormat="1" applyFont="1" applyBorder="1" applyAlignment="1">
      <alignment horizontal="center" vertical="center"/>
    </xf>
    <xf numFmtId="3" fontId="8" fillId="0" borderId="49" xfId="0" applyNumberFormat="1" applyFont="1" applyBorder="1" applyAlignment="1">
      <alignment horizontal="center" vertical="center" textRotation="90"/>
    </xf>
    <xf numFmtId="3" fontId="6" fillId="2" borderId="20" xfId="0" applyNumberFormat="1" applyFont="1" applyFill="1" applyBorder="1" applyAlignment="1">
      <alignment horizontal="center" vertical="center" shrinkToFit="1"/>
    </xf>
    <xf numFmtId="3" fontId="8" fillId="0" borderId="20" xfId="0" applyNumberFormat="1" applyFont="1" applyBorder="1" applyAlignment="1">
      <alignment horizontal="center" vertical="center"/>
    </xf>
    <xf numFmtId="3" fontId="6" fillId="5" borderId="20" xfId="0" applyNumberFormat="1" applyFont="1" applyFill="1" applyBorder="1" applyAlignment="1">
      <alignment horizontal="center" vertical="center"/>
    </xf>
    <xf numFmtId="3" fontId="8" fillId="0" borderId="20" xfId="0" applyNumberFormat="1" applyFont="1" applyBorder="1" applyAlignment="1">
      <alignment horizontal="center" vertical="center" textRotation="90"/>
    </xf>
    <xf numFmtId="3" fontId="6" fillId="0" borderId="20" xfId="0" applyNumberFormat="1" applyFont="1" applyBorder="1" applyAlignment="1">
      <alignment horizontal="center" vertical="center" shrinkToFit="1"/>
    </xf>
    <xf numFmtId="3" fontId="6" fillId="0" borderId="21" xfId="0" applyNumberFormat="1" applyFont="1" applyBorder="1" applyAlignment="1">
      <alignment horizontal="center" vertical="center" shrinkToFit="1"/>
    </xf>
    <xf numFmtId="3" fontId="8" fillId="5" borderId="20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3" fontId="7" fillId="0" borderId="49" xfId="0" applyNumberFormat="1" applyFont="1" applyFill="1" applyBorder="1" applyAlignment="1">
      <alignment horizontal="center" textRotation="90"/>
    </xf>
    <xf numFmtId="3" fontId="7" fillId="0" borderId="20" xfId="0" applyNumberFormat="1" applyFont="1" applyFill="1" applyBorder="1" applyAlignment="1">
      <alignment horizontal="center" textRotation="90"/>
    </xf>
    <xf numFmtId="3" fontId="6" fillId="0" borderId="21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3" fontId="8" fillId="0" borderId="17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 textRotation="90"/>
    </xf>
    <xf numFmtId="3" fontId="0" fillId="5" borderId="20" xfId="0" applyNumberFormat="1" applyFill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 shrinkToFit="1"/>
    </xf>
    <xf numFmtId="3" fontId="7" fillId="0" borderId="20" xfId="0" applyNumberFormat="1" applyFont="1" applyBorder="1" applyAlignment="1">
      <alignment horizontal="center" textRotation="90"/>
    </xf>
    <xf numFmtId="3" fontId="7" fillId="0" borderId="49" xfId="0" applyNumberFormat="1" applyFont="1" applyBorder="1" applyAlignment="1">
      <alignment horizontal="center" vertical="center" textRotation="90"/>
    </xf>
    <xf numFmtId="3" fontId="6" fillId="0" borderId="20" xfId="0" applyNumberFormat="1" applyFont="1" applyFill="1" applyBorder="1" applyAlignment="1">
      <alignment horizontal="center" vertical="center" shrinkToFit="1"/>
    </xf>
    <xf numFmtId="3" fontId="6" fillId="0" borderId="21" xfId="0" applyNumberFormat="1" applyFont="1" applyFill="1" applyBorder="1" applyAlignment="1">
      <alignment horizontal="center" vertical="center" shrinkToFit="1"/>
    </xf>
    <xf numFmtId="3" fontId="8" fillId="0" borderId="49" xfId="0" applyNumberFormat="1" applyFont="1" applyFill="1" applyBorder="1" applyAlignment="1">
      <alignment horizontal="center" vertical="center" textRotation="90"/>
    </xf>
    <xf numFmtId="3" fontId="7" fillId="0" borderId="49" xfId="0" applyNumberFormat="1" applyFont="1" applyFill="1" applyBorder="1" applyAlignment="1">
      <alignment horizontal="center" vertical="center" textRotation="90"/>
    </xf>
    <xf numFmtId="3" fontId="7" fillId="0" borderId="20" xfId="0" applyNumberFormat="1" applyFont="1" applyFill="1" applyBorder="1" applyAlignment="1">
      <alignment horizontal="center" vertical="center" textRotation="90"/>
    </xf>
    <xf numFmtId="3" fontId="6" fillId="0" borderId="20" xfId="0" applyNumberFormat="1" applyFont="1" applyFill="1" applyBorder="1" applyAlignment="1">
      <alignment horizontal="center" vertical="center"/>
    </xf>
    <xf numFmtId="3" fontId="8" fillId="0" borderId="17" xfId="0" applyNumberFormat="1" applyFont="1" applyFill="1" applyBorder="1" applyAlignment="1">
      <alignment horizontal="center" vertical="center"/>
    </xf>
    <xf numFmtId="3" fontId="8" fillId="0" borderId="20" xfId="0" applyNumberFormat="1" applyFont="1" applyFill="1" applyBorder="1" applyAlignment="1">
      <alignment horizontal="center" vertical="center"/>
    </xf>
    <xf numFmtId="3" fontId="6" fillId="5" borderId="20" xfId="0" applyNumberFormat="1" applyFont="1" applyFill="1" applyBorder="1" applyAlignment="1">
      <alignment horizontal="center" vertical="center" shrinkToFit="1"/>
    </xf>
    <xf numFmtId="3" fontId="8" fillId="0" borderId="21" xfId="0" applyNumberFormat="1" applyFont="1" applyFill="1" applyBorder="1" applyAlignment="1">
      <alignment horizontal="center" vertical="center"/>
    </xf>
    <xf numFmtId="3" fontId="6" fillId="0" borderId="49" xfId="0" applyNumberFormat="1" applyFont="1" applyFill="1" applyBorder="1" applyAlignment="1">
      <alignment horizontal="center" vertical="center" shrinkToFit="1"/>
    </xf>
    <xf numFmtId="164" fontId="8" fillId="0" borderId="49" xfId="0" applyNumberFormat="1" applyFont="1" applyFill="1" applyBorder="1" applyAlignment="1">
      <alignment horizontal="center" vertical="center" textRotation="90"/>
    </xf>
    <xf numFmtId="3" fontId="8" fillId="6" borderId="17" xfId="0" applyNumberFormat="1" applyFont="1" applyFill="1" applyBorder="1" applyAlignment="1">
      <alignment horizontal="center" vertical="center"/>
    </xf>
    <xf numFmtId="3" fontId="8" fillId="6" borderId="20" xfId="0" applyNumberFormat="1" applyFont="1" applyFill="1" applyBorder="1" applyAlignment="1">
      <alignment horizontal="center" vertical="center"/>
    </xf>
    <xf numFmtId="3" fontId="6" fillId="6" borderId="20" xfId="0" applyNumberFormat="1" applyFont="1" applyFill="1" applyBorder="1" applyAlignment="1">
      <alignment horizontal="center" vertical="center" shrinkToFit="1"/>
    </xf>
    <xf numFmtId="164" fontId="8" fillId="0" borderId="49" xfId="0" applyNumberFormat="1" applyFont="1" applyBorder="1" applyAlignment="1">
      <alignment horizontal="center" vertical="center" textRotation="90"/>
    </xf>
    <xf numFmtId="3" fontId="8" fillId="2" borderId="20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3" fontId="7" fillId="3" borderId="49" xfId="0" applyNumberFormat="1" applyFont="1" applyFill="1" applyBorder="1" applyAlignment="1">
      <alignment horizontal="center" textRotation="90"/>
    </xf>
    <xf numFmtId="3" fontId="6" fillId="3" borderId="20" xfId="0" applyNumberFormat="1" applyFont="1" applyFill="1" applyBorder="1" applyAlignment="1">
      <alignment horizontal="center" vertical="center"/>
    </xf>
    <xf numFmtId="3" fontId="7" fillId="3" borderId="20" xfId="0" applyNumberFormat="1" applyFont="1" applyFill="1" applyBorder="1" applyAlignment="1">
      <alignment horizontal="center" textRotation="90"/>
    </xf>
    <xf numFmtId="3" fontId="6" fillId="3" borderId="21" xfId="0" applyNumberFormat="1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3" fontId="6" fillId="3" borderId="20" xfId="0" applyNumberFormat="1" applyFont="1" applyFill="1" applyBorder="1" applyAlignment="1">
      <alignment horizontal="center" vertical="center" shrinkToFit="1"/>
    </xf>
    <xf numFmtId="3" fontId="6" fillId="3" borderId="21" xfId="0" applyNumberFormat="1" applyFont="1" applyFill="1" applyBorder="1" applyAlignment="1">
      <alignment horizontal="center" vertical="center" shrinkToFit="1"/>
    </xf>
    <xf numFmtId="3" fontId="8" fillId="3" borderId="49" xfId="0" applyNumberFormat="1" applyFont="1" applyFill="1" applyBorder="1" applyAlignment="1">
      <alignment horizontal="center" vertical="center" textRotation="90"/>
    </xf>
    <xf numFmtId="3" fontId="8" fillId="3" borderId="20" xfId="0" applyNumberFormat="1" applyFont="1" applyFill="1" applyBorder="1" applyAlignment="1">
      <alignment horizontal="center" vertical="center"/>
    </xf>
    <xf numFmtId="3" fontId="7" fillId="3" borderId="49" xfId="0" applyNumberFormat="1" applyFont="1" applyFill="1" applyBorder="1" applyAlignment="1">
      <alignment horizontal="center" vertical="center" textRotation="90"/>
    </xf>
    <xf numFmtId="3" fontId="7" fillId="3" borderId="20" xfId="0" applyNumberFormat="1" applyFont="1" applyFill="1" applyBorder="1" applyAlignment="1">
      <alignment horizontal="center" vertical="center" textRotation="90"/>
    </xf>
    <xf numFmtId="3" fontId="0" fillId="3" borderId="20" xfId="0" applyNumberFormat="1" applyFill="1" applyBorder="1" applyAlignment="1">
      <alignment horizontal="center" vertical="center"/>
    </xf>
    <xf numFmtId="3" fontId="8" fillId="3" borderId="17" xfId="0" applyNumberFormat="1" applyFont="1" applyFill="1" applyBorder="1" applyAlignment="1">
      <alignment horizontal="center" vertical="center"/>
    </xf>
    <xf numFmtId="3" fontId="8" fillId="3" borderId="21" xfId="0" applyNumberFormat="1" applyFont="1" applyFill="1" applyBorder="1" applyAlignment="1">
      <alignment horizontal="center" vertical="center"/>
    </xf>
    <xf numFmtId="164" fontId="8" fillId="3" borderId="49" xfId="0" applyNumberFormat="1" applyFont="1" applyFill="1" applyBorder="1" applyAlignment="1">
      <alignment horizontal="center" vertical="center" textRotation="90"/>
    </xf>
    <xf numFmtId="3" fontId="6" fillId="3" borderId="49" xfId="0" applyNumberFormat="1" applyFont="1" applyFill="1" applyBorder="1" applyAlignment="1">
      <alignment horizontal="center" vertical="center" shrinkToFit="1"/>
    </xf>
    <xf numFmtId="3" fontId="0" fillId="2" borderId="20" xfId="0" applyNumberFormat="1" applyFill="1" applyBorder="1" applyAlignment="1">
      <alignment horizontal="center" vertical="center"/>
    </xf>
    <xf numFmtId="3" fontId="7" fillId="6" borderId="49" xfId="0" applyNumberFormat="1" applyFont="1" applyFill="1" applyBorder="1" applyAlignment="1">
      <alignment horizontal="center" textRotation="90"/>
    </xf>
    <xf numFmtId="3" fontId="7" fillId="6" borderId="20" xfId="0" applyNumberFormat="1" applyFont="1" applyFill="1" applyBorder="1" applyAlignment="1">
      <alignment horizontal="center" textRotation="90"/>
    </xf>
    <xf numFmtId="165" fontId="8" fillId="0" borderId="49" xfId="0" applyNumberFormat="1" applyFont="1" applyBorder="1" applyAlignment="1">
      <alignment horizontal="center" vertical="center" textRotation="90"/>
    </xf>
    <xf numFmtId="166" fontId="8" fillId="3" borderId="49" xfId="0" applyNumberFormat="1" applyFont="1" applyFill="1" applyBorder="1" applyAlignment="1">
      <alignment horizontal="center" vertical="center" textRotation="90"/>
    </xf>
    <xf numFmtId="3" fontId="6" fillId="7" borderId="21" xfId="0" applyNumberFormat="1" applyFont="1" applyFill="1" applyBorder="1" applyAlignment="1">
      <alignment horizontal="center" vertical="center"/>
    </xf>
    <xf numFmtId="3" fontId="7" fillId="7" borderId="49" xfId="0" applyNumberFormat="1" applyFont="1" applyFill="1" applyBorder="1" applyAlignment="1">
      <alignment horizontal="center" textRotation="90"/>
    </xf>
    <xf numFmtId="3" fontId="6" fillId="7" borderId="20" xfId="0" applyNumberFormat="1" applyFont="1" applyFill="1" applyBorder="1" applyAlignment="1">
      <alignment horizontal="center" vertical="center"/>
    </xf>
    <xf numFmtId="0" fontId="4" fillId="7" borderId="41" xfId="0" applyFont="1" applyFill="1" applyBorder="1" applyAlignment="1">
      <alignment horizontal="center" vertical="center"/>
    </xf>
    <xf numFmtId="0" fontId="6" fillId="7" borderId="48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3" fontId="8" fillId="7" borderId="21" xfId="0" applyNumberFormat="1" applyFont="1" applyFill="1" applyBorder="1" applyAlignment="1">
      <alignment horizontal="center" vertical="center"/>
    </xf>
    <xf numFmtId="3" fontId="8" fillId="7" borderId="49" xfId="0" applyNumberFormat="1" applyFont="1" applyFill="1" applyBorder="1" applyAlignment="1">
      <alignment horizontal="center" vertical="center" textRotation="90"/>
    </xf>
    <xf numFmtId="3" fontId="6" fillId="7" borderId="20" xfId="0" applyNumberFormat="1" applyFont="1" applyFill="1" applyBorder="1" applyAlignment="1">
      <alignment horizontal="center" vertical="center" shrinkToFit="1"/>
    </xf>
    <xf numFmtId="3" fontId="8" fillId="7" borderId="20" xfId="0" applyNumberFormat="1" applyFont="1" applyFill="1" applyBorder="1" applyAlignment="1">
      <alignment horizontal="center" vertical="center"/>
    </xf>
    <xf numFmtId="3" fontId="6" fillId="7" borderId="21" xfId="0" applyNumberFormat="1" applyFont="1" applyFill="1" applyBorder="1" applyAlignment="1">
      <alignment horizontal="center" vertical="center" shrinkToFit="1"/>
    </xf>
    <xf numFmtId="3" fontId="7" fillId="7" borderId="20" xfId="0" applyNumberFormat="1" applyFont="1" applyFill="1" applyBorder="1" applyAlignment="1">
      <alignment horizontal="center" textRotation="90"/>
    </xf>
    <xf numFmtId="3" fontId="8" fillId="7" borderId="17" xfId="0" applyNumberFormat="1" applyFont="1" applyFill="1" applyBorder="1" applyAlignment="1">
      <alignment horizontal="center" vertical="center"/>
    </xf>
    <xf numFmtId="3" fontId="7" fillId="7" borderId="20" xfId="0" applyNumberFormat="1" applyFont="1" applyFill="1" applyBorder="1" applyAlignment="1">
      <alignment horizontal="center" vertical="center" textRotation="90"/>
    </xf>
    <xf numFmtId="3" fontId="0" fillId="7" borderId="20" xfId="0" applyNumberFormat="1" applyFill="1" applyBorder="1" applyAlignment="1">
      <alignment horizontal="center" vertical="center"/>
    </xf>
    <xf numFmtId="3" fontId="6" fillId="7" borderId="49" xfId="0" applyNumberFormat="1" applyFont="1" applyFill="1" applyBorder="1" applyAlignment="1">
      <alignment horizontal="center" vertical="center" shrinkToFit="1"/>
    </xf>
    <xf numFmtId="3" fontId="7" fillId="7" borderId="49" xfId="0" applyNumberFormat="1" applyFont="1" applyFill="1" applyBorder="1" applyAlignment="1">
      <alignment horizontal="center" vertical="center" textRotation="90"/>
    </xf>
    <xf numFmtId="165" fontId="8" fillId="7" borderId="49" xfId="0" applyNumberFormat="1" applyFont="1" applyFill="1" applyBorder="1" applyAlignment="1">
      <alignment horizontal="center" vertical="center" textRotation="90"/>
    </xf>
    <xf numFmtId="164" fontId="8" fillId="7" borderId="49" xfId="0" applyNumberFormat="1" applyFont="1" applyFill="1" applyBorder="1" applyAlignment="1">
      <alignment horizontal="center" vertical="center" textRotation="90"/>
    </xf>
    <xf numFmtId="167" fontId="8" fillId="7" borderId="20" xfId="0" applyNumberFormat="1" applyFont="1" applyFill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textRotation="90"/>
    </xf>
    <xf numFmtId="3" fontId="6" fillId="0" borderId="27" xfId="0" applyNumberFormat="1" applyFont="1" applyBorder="1" applyAlignment="1">
      <alignment horizontal="center" vertical="center"/>
    </xf>
    <xf numFmtId="3" fontId="6" fillId="2" borderId="27" xfId="0" applyNumberFormat="1" applyFont="1" applyFill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 textRotation="90"/>
    </xf>
    <xf numFmtId="3" fontId="7" fillId="0" borderId="29" xfId="0" applyNumberFormat="1" applyFont="1" applyBorder="1" applyAlignment="1">
      <alignment horizontal="center" textRotation="90"/>
    </xf>
    <xf numFmtId="0" fontId="4" fillId="4" borderId="52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3" fillId="0" borderId="1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3" fontId="8" fillId="0" borderId="27" xfId="0" applyNumberFormat="1" applyFont="1" applyBorder="1" applyAlignment="1">
      <alignment horizontal="center" vertical="center"/>
    </xf>
    <xf numFmtId="3" fontId="6" fillId="2" borderId="27" xfId="0" applyNumberFormat="1" applyFont="1" applyFill="1" applyBorder="1" applyAlignment="1">
      <alignment horizontal="center" vertical="center" shrinkToFit="1"/>
    </xf>
    <xf numFmtId="3" fontId="8" fillId="0" borderId="28" xfId="0" applyNumberFormat="1" applyFont="1" applyBorder="1" applyAlignment="1">
      <alignment horizontal="center" vertical="center"/>
    </xf>
    <xf numFmtId="3" fontId="9" fillId="3" borderId="50" xfId="0" applyNumberFormat="1" applyFont="1" applyFill="1" applyBorder="1" applyAlignment="1">
      <alignment horizontal="center" vertical="center"/>
    </xf>
    <xf numFmtId="3" fontId="9" fillId="3" borderId="53" xfId="0" applyNumberFormat="1" applyFont="1" applyFill="1" applyBorder="1" applyAlignment="1">
      <alignment horizontal="center" vertical="center"/>
    </xf>
    <xf numFmtId="3" fontId="8" fillId="0" borderId="30" xfId="0" applyNumberFormat="1" applyFont="1" applyBorder="1" applyAlignment="1">
      <alignment horizontal="center" vertical="center"/>
    </xf>
    <xf numFmtId="3" fontId="8" fillId="0" borderId="29" xfId="0" applyNumberFormat="1" applyFont="1" applyBorder="1" applyAlignment="1">
      <alignment horizontal="center" vertical="center" textRotation="90"/>
    </xf>
    <xf numFmtId="3" fontId="8" fillId="2" borderId="27" xfId="0" applyNumberFormat="1" applyFont="1" applyFill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 shrinkToFit="1"/>
    </xf>
    <xf numFmtId="3" fontId="6" fillId="0" borderId="30" xfId="0" applyNumberFormat="1" applyFont="1" applyBorder="1" applyAlignment="1">
      <alignment horizontal="center" vertical="center" shrinkToFit="1"/>
    </xf>
    <xf numFmtId="3" fontId="7" fillId="0" borderId="27" xfId="0" applyNumberFormat="1" applyFont="1" applyBorder="1" applyAlignment="1">
      <alignment horizontal="center" vertical="center" textRotation="90"/>
    </xf>
    <xf numFmtId="3" fontId="0" fillId="2" borderId="27" xfId="0" applyNumberFormat="1" applyFill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 shrinkToFit="1"/>
    </xf>
    <xf numFmtId="3" fontId="6" fillId="0" borderId="33" xfId="0" applyNumberFormat="1" applyFont="1" applyBorder="1" applyAlignment="1">
      <alignment horizontal="center" vertical="center" shrinkToFit="1"/>
    </xf>
    <xf numFmtId="3" fontId="6" fillId="0" borderId="14" xfId="0" applyNumberFormat="1" applyFont="1" applyBorder="1" applyAlignment="1">
      <alignment horizontal="center" vertical="center" shrinkToFit="1"/>
    </xf>
    <xf numFmtId="3" fontId="9" fillId="3" borderId="58" xfId="0" applyNumberFormat="1" applyFont="1" applyFill="1" applyBorder="1" applyAlignment="1">
      <alignment horizontal="center" vertical="center"/>
    </xf>
    <xf numFmtId="3" fontId="9" fillId="3" borderId="59" xfId="0" applyNumberFormat="1" applyFont="1" applyFill="1" applyBorder="1" applyAlignment="1">
      <alignment horizontal="center" vertical="center"/>
    </xf>
    <xf numFmtId="3" fontId="9" fillId="3" borderId="60" xfId="0" applyNumberFormat="1" applyFont="1" applyFill="1" applyBorder="1" applyAlignment="1">
      <alignment horizontal="center" vertical="center"/>
    </xf>
    <xf numFmtId="3" fontId="9" fillId="3" borderId="61" xfId="0" applyNumberFormat="1" applyFont="1" applyFill="1" applyBorder="1" applyAlignment="1">
      <alignment horizontal="center" vertical="center"/>
    </xf>
    <xf numFmtId="166" fontId="8" fillId="7" borderId="49" xfId="0" applyNumberFormat="1" applyFont="1" applyFill="1" applyBorder="1" applyAlignment="1">
      <alignment horizontal="center" vertical="center" textRotation="90"/>
    </xf>
    <xf numFmtId="3" fontId="9" fillId="3" borderId="62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57"/>
  <sheetViews>
    <sheetView tabSelected="1" topLeftCell="B21" zoomScale="90" zoomScaleNormal="90" workbookViewId="0">
      <selection activeCell="B53" sqref="B53"/>
    </sheetView>
  </sheetViews>
  <sheetFormatPr defaultRowHeight="14.4"/>
  <cols>
    <col min="51" max="51" width="11.88671875" customWidth="1"/>
  </cols>
  <sheetData>
    <row r="1" spans="1:54" ht="36" thickTop="1">
      <c r="A1" s="5" t="s">
        <v>1</v>
      </c>
      <c r="B1" s="6" t="s">
        <v>2</v>
      </c>
      <c r="C1" s="91"/>
      <c r="D1" s="92"/>
      <c r="E1" s="92"/>
      <c r="F1" s="92"/>
      <c r="G1" s="92"/>
      <c r="H1" s="92"/>
      <c r="I1" s="82" t="s">
        <v>3</v>
      </c>
      <c r="J1" s="83"/>
      <c r="K1" s="83"/>
      <c r="L1" s="83"/>
      <c r="M1" s="84"/>
      <c r="N1" s="82" t="s">
        <v>4</v>
      </c>
      <c r="O1" s="83"/>
      <c r="P1" s="83"/>
      <c r="Q1" s="83"/>
      <c r="R1" s="83"/>
      <c r="S1" s="83"/>
      <c r="T1" s="84"/>
      <c r="U1" s="93" t="s">
        <v>5</v>
      </c>
      <c r="V1" s="94"/>
      <c r="W1" s="94"/>
      <c r="X1" s="94"/>
      <c r="Y1" s="95"/>
      <c r="Z1" s="93" t="s">
        <v>6</v>
      </c>
      <c r="AA1" s="94"/>
      <c r="AB1" s="94"/>
      <c r="AC1" s="95"/>
      <c r="AD1" s="82" t="s">
        <v>7</v>
      </c>
      <c r="AE1" s="83"/>
      <c r="AF1" s="83"/>
      <c r="AG1" s="84"/>
      <c r="AH1" s="82" t="s">
        <v>8</v>
      </c>
      <c r="AI1" s="83"/>
      <c r="AJ1" s="83"/>
      <c r="AK1" s="83"/>
      <c r="AL1" s="83"/>
      <c r="AM1" s="83"/>
      <c r="AN1" s="84"/>
      <c r="AO1" s="82" t="s">
        <v>9</v>
      </c>
      <c r="AP1" s="83"/>
      <c r="AQ1" s="83"/>
      <c r="AR1" s="83"/>
      <c r="AS1" s="83"/>
      <c r="AT1" s="83"/>
      <c r="AU1" s="83"/>
      <c r="AV1" s="83"/>
      <c r="AW1" s="83"/>
      <c r="AX1" s="84"/>
      <c r="AY1" s="7" t="s">
        <v>10</v>
      </c>
    </row>
    <row r="2" spans="1:54">
      <c r="A2" s="8"/>
      <c r="B2" s="9" t="s">
        <v>11</v>
      </c>
      <c r="C2" s="85" t="s">
        <v>12</v>
      </c>
      <c r="D2" s="86"/>
      <c r="E2" s="87" t="s">
        <v>13</v>
      </c>
      <c r="F2" s="88"/>
      <c r="G2" s="88"/>
      <c r="H2" s="88"/>
      <c r="I2" s="89" t="s">
        <v>14</v>
      </c>
      <c r="J2" s="86"/>
      <c r="K2" s="90" t="s">
        <v>15</v>
      </c>
      <c r="L2" s="90"/>
      <c r="M2" s="10" t="s">
        <v>16</v>
      </c>
      <c r="N2" s="11" t="s">
        <v>17</v>
      </c>
      <c r="O2" s="12"/>
      <c r="P2" s="13"/>
      <c r="Q2" s="14" t="s">
        <v>18</v>
      </c>
      <c r="R2" s="12"/>
      <c r="S2" s="13"/>
      <c r="T2" s="10" t="s">
        <v>16</v>
      </c>
      <c r="U2" s="11" t="s">
        <v>19</v>
      </c>
      <c r="V2" s="13"/>
      <c r="W2" s="15"/>
      <c r="X2" s="15"/>
      <c r="Y2" s="10" t="s">
        <v>16</v>
      </c>
      <c r="Z2" s="16"/>
      <c r="AA2" s="17"/>
      <c r="AB2" s="17"/>
      <c r="AC2" s="18"/>
      <c r="AD2" s="16"/>
      <c r="AE2" s="17"/>
      <c r="AF2" s="17"/>
      <c r="AG2" s="18"/>
      <c r="AH2" s="11"/>
      <c r="AI2" s="12"/>
      <c r="AJ2" s="12"/>
      <c r="AK2" s="12"/>
      <c r="AL2" s="12"/>
      <c r="AM2" s="12"/>
      <c r="AN2" s="19"/>
      <c r="AO2" s="11"/>
      <c r="AP2" s="11"/>
      <c r="AQ2" s="12"/>
      <c r="AR2" s="12"/>
      <c r="AS2" s="12"/>
      <c r="AT2" s="12"/>
      <c r="AU2" s="12"/>
      <c r="AV2" s="12"/>
      <c r="AW2" s="12"/>
      <c r="AX2" s="19"/>
      <c r="AY2" s="20"/>
    </row>
    <row r="3" spans="1:54" ht="68.400000000000006" thickBot="1">
      <c r="A3" s="21"/>
      <c r="B3" s="22"/>
      <c r="C3" s="23" t="s">
        <v>15</v>
      </c>
      <c r="D3" s="24" t="s">
        <v>14</v>
      </c>
      <c r="E3" s="24" t="s">
        <v>20</v>
      </c>
      <c r="F3" s="24" t="s">
        <v>21</v>
      </c>
      <c r="G3" s="24" t="s">
        <v>22</v>
      </c>
      <c r="H3" s="25" t="s">
        <v>23</v>
      </c>
      <c r="I3" s="26" t="s">
        <v>24</v>
      </c>
      <c r="J3" s="24" t="s">
        <v>25</v>
      </c>
      <c r="K3" s="24" t="s">
        <v>24</v>
      </c>
      <c r="L3" s="24" t="s">
        <v>25</v>
      </c>
      <c r="M3" s="27" t="s">
        <v>26</v>
      </c>
      <c r="N3" s="26" t="s">
        <v>27</v>
      </c>
      <c r="O3" s="24" t="s">
        <v>28</v>
      </c>
      <c r="P3" s="24" t="s">
        <v>25</v>
      </c>
      <c r="Q3" s="24" t="s">
        <v>27</v>
      </c>
      <c r="R3" s="24" t="s">
        <v>28</v>
      </c>
      <c r="S3" s="24" t="s">
        <v>25</v>
      </c>
      <c r="T3" s="27" t="s">
        <v>29</v>
      </c>
      <c r="U3" s="26" t="s">
        <v>30</v>
      </c>
      <c r="V3" s="24" t="s">
        <v>25</v>
      </c>
      <c r="W3" s="24" t="s">
        <v>30</v>
      </c>
      <c r="X3" s="24" t="s">
        <v>31</v>
      </c>
      <c r="Y3" s="27" t="s">
        <v>29</v>
      </c>
      <c r="Z3" s="26" t="s">
        <v>32</v>
      </c>
      <c r="AA3" s="24" t="s">
        <v>33</v>
      </c>
      <c r="AB3" s="24" t="s">
        <v>34</v>
      </c>
      <c r="AC3" s="28" t="s">
        <v>35</v>
      </c>
      <c r="AD3" s="26" t="s">
        <v>36</v>
      </c>
      <c r="AE3" s="24" t="s">
        <v>37</v>
      </c>
      <c r="AF3" s="24" t="s">
        <v>38</v>
      </c>
      <c r="AG3" s="28" t="s">
        <v>35</v>
      </c>
      <c r="AH3" s="26" t="s">
        <v>39</v>
      </c>
      <c r="AI3" s="24" t="s">
        <v>40</v>
      </c>
      <c r="AJ3" s="24" t="s">
        <v>41</v>
      </c>
      <c r="AK3" s="24" t="s">
        <v>42</v>
      </c>
      <c r="AL3" s="24" t="s">
        <v>43</v>
      </c>
      <c r="AM3" s="24" t="s">
        <v>44</v>
      </c>
      <c r="AN3" s="28" t="s">
        <v>35</v>
      </c>
      <c r="AO3" s="26" t="s">
        <v>45</v>
      </c>
      <c r="AP3" s="26" t="s">
        <v>13</v>
      </c>
      <c r="AQ3" s="29" t="s">
        <v>46</v>
      </c>
      <c r="AR3" s="29" t="s">
        <v>47</v>
      </c>
      <c r="AS3" s="29" t="s">
        <v>48</v>
      </c>
      <c r="AT3" s="29" t="s">
        <v>49</v>
      </c>
      <c r="AU3" s="29" t="s">
        <v>13</v>
      </c>
      <c r="AV3" s="29" t="s">
        <v>50</v>
      </c>
      <c r="AW3" s="29" t="s">
        <v>51</v>
      </c>
      <c r="AX3" s="30" t="s">
        <v>52</v>
      </c>
      <c r="AY3" s="31"/>
    </row>
    <row r="4" spans="1:54" ht="15" thickTop="1">
      <c r="A4" s="74" t="s">
        <v>53</v>
      </c>
      <c r="B4" s="32" t="s">
        <v>54</v>
      </c>
      <c r="C4" s="76">
        <v>0</v>
      </c>
      <c r="D4" s="78">
        <v>0</v>
      </c>
      <c r="E4" s="78">
        <v>0</v>
      </c>
      <c r="F4" s="78">
        <v>0</v>
      </c>
      <c r="G4" s="80">
        <v>0</v>
      </c>
      <c r="H4" s="64">
        <v>0</v>
      </c>
      <c r="I4" s="66">
        <v>4500</v>
      </c>
      <c r="J4" s="68">
        <f>H4*I4</f>
        <v>0</v>
      </c>
      <c r="K4" s="70">
        <v>10000</v>
      </c>
      <c r="L4" s="68">
        <f>H4*K4</f>
        <v>0</v>
      </c>
      <c r="M4" s="72"/>
      <c r="N4" s="66">
        <v>1030</v>
      </c>
      <c r="O4" s="109">
        <v>9</v>
      </c>
      <c r="P4" s="68">
        <f>E4*N4*O4</f>
        <v>0</v>
      </c>
      <c r="Q4" s="70">
        <v>1030</v>
      </c>
      <c r="R4" s="109">
        <v>5</v>
      </c>
      <c r="S4" s="68">
        <f>E4*Q4*R4</f>
        <v>0</v>
      </c>
      <c r="T4" s="72"/>
      <c r="U4" s="104">
        <v>520</v>
      </c>
      <c r="V4" s="68">
        <f>F4*(C4+D4)*U4</f>
        <v>0</v>
      </c>
      <c r="W4" s="106"/>
      <c r="X4" s="102">
        <f>W4*F4</f>
        <v>0</v>
      </c>
      <c r="Y4" s="72"/>
      <c r="Z4" s="130">
        <v>0</v>
      </c>
      <c r="AA4" s="96"/>
      <c r="AB4" s="96"/>
      <c r="AC4" s="98"/>
      <c r="AD4" s="100">
        <v>0</v>
      </c>
      <c r="AE4" s="102">
        <f>AD4*F4</f>
        <v>0</v>
      </c>
      <c r="AF4" s="126">
        <v>0</v>
      </c>
      <c r="AG4" s="72">
        <v>0</v>
      </c>
      <c r="AH4" s="100">
        <v>4200</v>
      </c>
      <c r="AI4" s="128"/>
      <c r="AJ4" s="121">
        <v>0</v>
      </c>
      <c r="AK4" s="68">
        <f>AJ4*G4</f>
        <v>0</v>
      </c>
      <c r="AL4" s="121">
        <v>0</v>
      </c>
      <c r="AM4" s="68">
        <f>AL4*G4</f>
        <v>0</v>
      </c>
      <c r="AN4" s="98">
        <v>30000</v>
      </c>
      <c r="AO4" s="100">
        <v>0</v>
      </c>
      <c r="AP4" s="100">
        <v>0</v>
      </c>
      <c r="AQ4" s="123">
        <f>AO4*(D4+C4)</f>
        <v>0</v>
      </c>
      <c r="AR4" s="96"/>
      <c r="AS4" s="121">
        <v>0</v>
      </c>
      <c r="AT4" s="121">
        <v>0</v>
      </c>
      <c r="AU4" s="121">
        <v>0</v>
      </c>
      <c r="AV4" s="123">
        <f>AT4*AS4*E4</f>
        <v>0</v>
      </c>
      <c r="AW4" s="96"/>
      <c r="AX4" s="98"/>
      <c r="AY4" s="114">
        <f>J4+L4+M4+P4+S4+T4+V4+Y4+Z4+AA4+AB4+AC4+AE4+AF4+AG4+AI4+AJ4+AL4+AN4+X4</f>
        <v>30000</v>
      </c>
      <c r="BB4">
        <v>30000</v>
      </c>
    </row>
    <row r="5" spans="1:54" ht="15" thickBot="1">
      <c r="A5" s="75"/>
      <c r="B5" s="33" t="s">
        <v>55</v>
      </c>
      <c r="C5" s="77"/>
      <c r="D5" s="79"/>
      <c r="E5" s="79"/>
      <c r="F5" s="79"/>
      <c r="G5" s="81"/>
      <c r="H5" s="65"/>
      <c r="I5" s="67"/>
      <c r="J5" s="69"/>
      <c r="K5" s="71"/>
      <c r="L5" s="69"/>
      <c r="M5" s="73"/>
      <c r="N5" s="67"/>
      <c r="O5" s="110"/>
      <c r="P5" s="69"/>
      <c r="Q5" s="71"/>
      <c r="R5" s="110"/>
      <c r="S5" s="69"/>
      <c r="T5" s="73"/>
      <c r="U5" s="105"/>
      <c r="V5" s="69"/>
      <c r="W5" s="107"/>
      <c r="X5" s="108"/>
      <c r="Y5" s="73"/>
      <c r="Z5" s="131"/>
      <c r="AA5" s="97"/>
      <c r="AB5" s="97"/>
      <c r="AC5" s="99"/>
      <c r="AD5" s="101"/>
      <c r="AE5" s="103"/>
      <c r="AF5" s="127"/>
      <c r="AG5" s="73"/>
      <c r="AH5" s="101"/>
      <c r="AI5" s="129"/>
      <c r="AJ5" s="122"/>
      <c r="AK5" s="125"/>
      <c r="AL5" s="122"/>
      <c r="AM5" s="125"/>
      <c r="AN5" s="99"/>
      <c r="AO5" s="101"/>
      <c r="AP5" s="101"/>
      <c r="AQ5" s="124"/>
      <c r="AR5" s="97"/>
      <c r="AS5" s="122"/>
      <c r="AT5" s="122"/>
      <c r="AU5" s="122"/>
      <c r="AV5" s="124"/>
      <c r="AW5" s="97"/>
      <c r="AX5" s="99"/>
      <c r="AY5" s="115"/>
    </row>
    <row r="6" spans="1:54" ht="15" thickTop="1">
      <c r="A6" s="75" t="s">
        <v>56</v>
      </c>
      <c r="B6" s="34" t="s">
        <v>54</v>
      </c>
      <c r="C6" s="116">
        <v>18</v>
      </c>
      <c r="D6" s="117">
        <v>5</v>
      </c>
      <c r="E6" s="117">
        <v>4</v>
      </c>
      <c r="F6" s="117">
        <v>5</v>
      </c>
      <c r="G6" s="117">
        <v>5</v>
      </c>
      <c r="H6" s="119">
        <v>5</v>
      </c>
      <c r="I6" s="112">
        <v>4500</v>
      </c>
      <c r="J6" s="136">
        <f>H6*I6</f>
        <v>22500</v>
      </c>
      <c r="K6" s="154">
        <v>11500</v>
      </c>
      <c r="L6" s="136">
        <f>H6*K6</f>
        <v>57500</v>
      </c>
      <c r="M6" s="111"/>
      <c r="N6" s="112">
        <v>1030</v>
      </c>
      <c r="O6" s="113">
        <v>9</v>
      </c>
      <c r="P6" s="136">
        <f>E6*N6*O6</f>
        <v>37080</v>
      </c>
      <c r="Q6" s="154">
        <v>1030</v>
      </c>
      <c r="R6" s="113">
        <v>5</v>
      </c>
      <c r="S6" s="136">
        <f>E6*Q6*R6</f>
        <v>20600</v>
      </c>
      <c r="T6" s="111"/>
      <c r="U6" s="155">
        <v>520</v>
      </c>
      <c r="V6" s="136">
        <f>F6*(C6+D6)*U6</f>
        <v>59800</v>
      </c>
      <c r="W6" s="151">
        <v>2000</v>
      </c>
      <c r="X6" s="136">
        <f>W6*F6</f>
        <v>10000</v>
      </c>
      <c r="Y6" s="111"/>
      <c r="Z6" s="153">
        <v>7000</v>
      </c>
      <c r="AA6" s="138"/>
      <c r="AB6" s="138"/>
      <c r="AC6" s="139"/>
      <c r="AD6" s="133">
        <v>500</v>
      </c>
      <c r="AE6" s="140">
        <f>AD6*F6</f>
        <v>2500</v>
      </c>
      <c r="AF6" s="135">
        <v>2000</v>
      </c>
      <c r="AG6" s="132">
        <v>500</v>
      </c>
      <c r="AH6" s="133">
        <v>4200</v>
      </c>
      <c r="AI6" s="136">
        <f>AH6*G6</f>
        <v>21000</v>
      </c>
      <c r="AJ6" s="137">
        <v>500</v>
      </c>
      <c r="AK6" s="125">
        <f>AJ6*G6</f>
        <v>2500</v>
      </c>
      <c r="AL6" s="137">
        <v>800</v>
      </c>
      <c r="AM6" s="125">
        <f>AL6*G6</f>
        <v>4000</v>
      </c>
      <c r="AN6" s="132"/>
      <c r="AO6" s="133"/>
      <c r="AP6" s="133"/>
      <c r="AQ6" s="134">
        <f>AO6*(D6+C6)</f>
        <v>0</v>
      </c>
      <c r="AR6" s="135"/>
      <c r="AS6" s="135"/>
      <c r="AT6" s="135"/>
      <c r="AU6" s="135"/>
      <c r="AV6" s="134">
        <f>AT6*AS6*E6</f>
        <v>0</v>
      </c>
      <c r="AW6" s="135"/>
      <c r="AX6" s="150"/>
      <c r="AY6" s="114">
        <f>J6+L6+M6+P6+S6+T6+V6+Y6+Z6+AA6+AB6+AC6+AE6+AF6+AG6+AI6+AN6+X6+AK6+AM6+AO6+AQ6+AR6+AV6+AW6+AX6</f>
        <v>246980</v>
      </c>
      <c r="BB6">
        <v>246980</v>
      </c>
    </row>
    <row r="7" spans="1:54" ht="15" thickBot="1">
      <c r="A7" s="75"/>
      <c r="B7" s="35" t="s">
        <v>57</v>
      </c>
      <c r="C7" s="116"/>
      <c r="D7" s="117"/>
      <c r="E7" s="117"/>
      <c r="F7" s="117"/>
      <c r="G7" s="118"/>
      <c r="H7" s="120"/>
      <c r="I7" s="112"/>
      <c r="J7" s="136"/>
      <c r="K7" s="154"/>
      <c r="L7" s="136"/>
      <c r="M7" s="111"/>
      <c r="N7" s="112"/>
      <c r="O7" s="113"/>
      <c r="P7" s="136"/>
      <c r="Q7" s="154"/>
      <c r="R7" s="113"/>
      <c r="S7" s="136"/>
      <c r="T7" s="111"/>
      <c r="U7" s="155"/>
      <c r="V7" s="136"/>
      <c r="W7" s="151"/>
      <c r="X7" s="152"/>
      <c r="Y7" s="111"/>
      <c r="Z7" s="153"/>
      <c r="AA7" s="138"/>
      <c r="AB7" s="138"/>
      <c r="AC7" s="139"/>
      <c r="AD7" s="133"/>
      <c r="AE7" s="140"/>
      <c r="AF7" s="135"/>
      <c r="AG7" s="132"/>
      <c r="AH7" s="133"/>
      <c r="AI7" s="136"/>
      <c r="AJ7" s="137"/>
      <c r="AK7" s="125"/>
      <c r="AL7" s="137"/>
      <c r="AM7" s="125"/>
      <c r="AN7" s="132"/>
      <c r="AO7" s="133"/>
      <c r="AP7" s="133"/>
      <c r="AQ7" s="134"/>
      <c r="AR7" s="135"/>
      <c r="AS7" s="135"/>
      <c r="AT7" s="135"/>
      <c r="AU7" s="135"/>
      <c r="AV7" s="134"/>
      <c r="AW7" s="135"/>
      <c r="AX7" s="150"/>
      <c r="AY7" s="115"/>
    </row>
    <row r="8" spans="1:54" ht="15" thickTop="1">
      <c r="A8" s="146" t="s">
        <v>58</v>
      </c>
      <c r="B8" s="36" t="s">
        <v>59</v>
      </c>
      <c r="C8" s="147">
        <v>14</v>
      </c>
      <c r="D8" s="148">
        <v>5</v>
      </c>
      <c r="E8" s="148">
        <v>4</v>
      </c>
      <c r="F8" s="148">
        <v>5</v>
      </c>
      <c r="G8" s="148">
        <v>5</v>
      </c>
      <c r="H8" s="141">
        <v>5</v>
      </c>
      <c r="I8" s="143">
        <v>4500</v>
      </c>
      <c r="J8" s="136">
        <f>H8*I8</f>
        <v>22500</v>
      </c>
      <c r="K8" s="144">
        <v>9200</v>
      </c>
      <c r="L8" s="136">
        <f>H8*K8</f>
        <v>46000</v>
      </c>
      <c r="M8" s="145"/>
      <c r="N8" s="143">
        <v>1290</v>
      </c>
      <c r="O8" s="161">
        <v>14</v>
      </c>
      <c r="P8" s="136">
        <f>E8*N8*O8</f>
        <v>72240</v>
      </c>
      <c r="Q8" s="144">
        <v>890</v>
      </c>
      <c r="R8" s="161">
        <v>10</v>
      </c>
      <c r="S8" s="136">
        <f>E8*Q8*R8</f>
        <v>35600</v>
      </c>
      <c r="T8" s="145"/>
      <c r="U8" s="159">
        <v>350</v>
      </c>
      <c r="V8" s="136">
        <f>F8*(C8+D8)*U8</f>
        <v>33250</v>
      </c>
      <c r="W8" s="160"/>
      <c r="X8" s="136">
        <f>W8*F8</f>
        <v>0</v>
      </c>
      <c r="Y8" s="145"/>
      <c r="Z8" s="166">
        <v>7000</v>
      </c>
      <c r="AA8" s="156"/>
      <c r="AB8" s="156"/>
      <c r="AC8" s="157"/>
      <c r="AD8" s="158">
        <v>500</v>
      </c>
      <c r="AE8" s="140">
        <f>AD8*F8</f>
        <v>2500</v>
      </c>
      <c r="AF8" s="163">
        <v>2000</v>
      </c>
      <c r="AG8" s="165">
        <v>500</v>
      </c>
      <c r="AH8" s="158">
        <f>700*6</f>
        <v>4200</v>
      </c>
      <c r="AI8" s="136">
        <f>AH8*G8</f>
        <v>21000</v>
      </c>
      <c r="AJ8" s="163">
        <v>800</v>
      </c>
      <c r="AK8" s="136">
        <f>AJ8*G8</f>
        <v>4000</v>
      </c>
      <c r="AL8" s="163">
        <v>800</v>
      </c>
      <c r="AM8" s="136">
        <f>AL8*G8</f>
        <v>4000</v>
      </c>
      <c r="AN8" s="165">
        <v>30000</v>
      </c>
      <c r="AO8" s="158"/>
      <c r="AP8" s="158"/>
      <c r="AQ8" s="164">
        <f>AO8*(D8+C8)</f>
        <v>0</v>
      </c>
      <c r="AR8" s="163"/>
      <c r="AS8" s="163"/>
      <c r="AT8" s="163"/>
      <c r="AU8" s="163"/>
      <c r="AV8" s="164">
        <f>AT8*AS8*E8</f>
        <v>0</v>
      </c>
      <c r="AW8" s="163"/>
      <c r="AX8" s="162"/>
      <c r="AY8" s="114">
        <f>J8+L8+M8+P8+S8+T8+V8+Y8+Z8+AA8+AB8+AC8+AE8+AF8+AG8+AI8+AN8+X8+AK8+AM8+AO8+AQ8+AR8+AV8+AW8+AX8</f>
        <v>280590</v>
      </c>
      <c r="BB8">
        <v>280590</v>
      </c>
    </row>
    <row r="9" spans="1:54" ht="15" thickBot="1">
      <c r="A9" s="146"/>
      <c r="B9" s="36" t="s">
        <v>60</v>
      </c>
      <c r="C9" s="147"/>
      <c r="D9" s="148"/>
      <c r="E9" s="148"/>
      <c r="F9" s="148"/>
      <c r="G9" s="149"/>
      <c r="H9" s="142"/>
      <c r="I9" s="143"/>
      <c r="J9" s="136"/>
      <c r="K9" s="144"/>
      <c r="L9" s="136"/>
      <c r="M9" s="145"/>
      <c r="N9" s="143"/>
      <c r="O9" s="161"/>
      <c r="P9" s="136"/>
      <c r="Q9" s="144"/>
      <c r="R9" s="161"/>
      <c r="S9" s="136"/>
      <c r="T9" s="145"/>
      <c r="U9" s="159"/>
      <c r="V9" s="136"/>
      <c r="W9" s="160"/>
      <c r="X9" s="152"/>
      <c r="Y9" s="145"/>
      <c r="Z9" s="166"/>
      <c r="AA9" s="156"/>
      <c r="AB9" s="156"/>
      <c r="AC9" s="157"/>
      <c r="AD9" s="158"/>
      <c r="AE9" s="140"/>
      <c r="AF9" s="163"/>
      <c r="AG9" s="165"/>
      <c r="AH9" s="158"/>
      <c r="AI9" s="136"/>
      <c r="AJ9" s="163"/>
      <c r="AK9" s="136"/>
      <c r="AL9" s="163"/>
      <c r="AM9" s="136"/>
      <c r="AN9" s="165"/>
      <c r="AO9" s="158"/>
      <c r="AP9" s="158"/>
      <c r="AQ9" s="164"/>
      <c r="AR9" s="163"/>
      <c r="AS9" s="163"/>
      <c r="AT9" s="163"/>
      <c r="AU9" s="163"/>
      <c r="AV9" s="164"/>
      <c r="AW9" s="163"/>
      <c r="AX9" s="162"/>
      <c r="AY9" s="115"/>
    </row>
    <row r="10" spans="1:54" ht="15" thickTop="1">
      <c r="A10" s="146" t="s">
        <v>61</v>
      </c>
      <c r="B10" s="36" t="s">
        <v>59</v>
      </c>
      <c r="C10" s="147">
        <v>15</v>
      </c>
      <c r="D10" s="148">
        <v>5</v>
      </c>
      <c r="E10" s="148">
        <v>4</v>
      </c>
      <c r="F10" s="148">
        <v>4</v>
      </c>
      <c r="G10" s="148">
        <v>3</v>
      </c>
      <c r="H10" s="141"/>
      <c r="I10" s="143"/>
      <c r="J10" s="136"/>
      <c r="K10" s="144"/>
      <c r="L10" s="136"/>
      <c r="M10" s="145"/>
      <c r="N10" s="143"/>
      <c r="O10" s="161"/>
      <c r="P10" s="136"/>
      <c r="Q10" s="144"/>
      <c r="R10" s="161"/>
      <c r="S10" s="136"/>
      <c r="T10" s="145"/>
      <c r="U10" s="159">
        <v>350</v>
      </c>
      <c r="V10" s="136">
        <f>F10*(C10+D10)*U10</f>
        <v>28000</v>
      </c>
      <c r="W10" s="160"/>
      <c r="X10" s="136">
        <f>W10*F10</f>
        <v>0</v>
      </c>
      <c r="Y10" s="145"/>
      <c r="Z10" s="166"/>
      <c r="AA10" s="156">
        <v>15000</v>
      </c>
      <c r="AB10" s="156"/>
      <c r="AC10" s="157"/>
      <c r="AD10" s="158"/>
      <c r="AE10" s="140"/>
      <c r="AF10" s="163"/>
      <c r="AG10" s="165"/>
      <c r="AH10" s="158">
        <v>4200</v>
      </c>
      <c r="AI10" s="136">
        <f>AH10*G10</f>
        <v>12600</v>
      </c>
      <c r="AJ10" s="163"/>
      <c r="AK10" s="136">
        <f>AJ10*G10</f>
        <v>0</v>
      </c>
      <c r="AL10" s="163">
        <v>800</v>
      </c>
      <c r="AM10" s="136">
        <f>AL10*G10</f>
        <v>2400</v>
      </c>
      <c r="AN10" s="165"/>
      <c r="AO10" s="158"/>
      <c r="AP10" s="158"/>
      <c r="AQ10" s="164">
        <f>AO10*(D10+C10)</f>
        <v>0</v>
      </c>
      <c r="AR10" s="163"/>
      <c r="AS10" s="163"/>
      <c r="AT10" s="163"/>
      <c r="AU10" s="163"/>
      <c r="AV10" s="164">
        <f>AT10*AS10*E10</f>
        <v>0</v>
      </c>
      <c r="AW10" s="163"/>
      <c r="AX10" s="162"/>
      <c r="AY10" s="114">
        <f>J10+L10+M10+P10+S10+T10+V10+Y10+Z10+AA10+AB10+AC10+AE10+AF10+AG10+AI10+AN10+X10+AK10+AM10+AO10+AQ10+AR10+AV10+AW10+AX10</f>
        <v>58000</v>
      </c>
      <c r="BB10">
        <v>58000</v>
      </c>
    </row>
    <row r="11" spans="1:54" ht="15" thickBot="1">
      <c r="A11" s="146"/>
      <c r="B11" s="36" t="s">
        <v>62</v>
      </c>
      <c r="C11" s="147"/>
      <c r="D11" s="148"/>
      <c r="E11" s="148"/>
      <c r="F11" s="148"/>
      <c r="G11" s="149"/>
      <c r="H11" s="142"/>
      <c r="I11" s="143"/>
      <c r="J11" s="136"/>
      <c r="K11" s="144"/>
      <c r="L11" s="136"/>
      <c r="M11" s="145"/>
      <c r="N11" s="143"/>
      <c r="O11" s="161"/>
      <c r="P11" s="136"/>
      <c r="Q11" s="144"/>
      <c r="R11" s="161"/>
      <c r="S11" s="136"/>
      <c r="T11" s="145"/>
      <c r="U11" s="159"/>
      <c r="V11" s="136"/>
      <c r="W11" s="160"/>
      <c r="X11" s="152"/>
      <c r="Y11" s="145"/>
      <c r="Z11" s="166"/>
      <c r="AA11" s="156"/>
      <c r="AB11" s="156"/>
      <c r="AC11" s="157"/>
      <c r="AD11" s="158"/>
      <c r="AE11" s="140"/>
      <c r="AF11" s="163"/>
      <c r="AG11" s="165"/>
      <c r="AH11" s="158"/>
      <c r="AI11" s="136"/>
      <c r="AJ11" s="163"/>
      <c r="AK11" s="136"/>
      <c r="AL11" s="163"/>
      <c r="AM11" s="136"/>
      <c r="AN11" s="165"/>
      <c r="AO11" s="158"/>
      <c r="AP11" s="158"/>
      <c r="AQ11" s="164"/>
      <c r="AR11" s="163"/>
      <c r="AS11" s="163"/>
      <c r="AT11" s="163"/>
      <c r="AU11" s="163"/>
      <c r="AV11" s="164"/>
      <c r="AW11" s="163"/>
      <c r="AX11" s="162"/>
      <c r="AY11" s="115"/>
    </row>
    <row r="12" spans="1:54" ht="15" thickTop="1">
      <c r="A12" s="146" t="s">
        <v>63</v>
      </c>
      <c r="B12" s="37" t="s">
        <v>64</v>
      </c>
      <c r="C12" s="147">
        <v>14</v>
      </c>
      <c r="D12" s="148">
        <v>4</v>
      </c>
      <c r="E12" s="148">
        <v>2</v>
      </c>
      <c r="F12" s="148">
        <v>3</v>
      </c>
      <c r="G12" s="148">
        <v>2</v>
      </c>
      <c r="H12" s="141">
        <v>6</v>
      </c>
      <c r="I12" s="143">
        <v>4500</v>
      </c>
      <c r="J12" s="136">
        <f>H12*I12</f>
        <v>27000</v>
      </c>
      <c r="K12" s="144">
        <v>9200</v>
      </c>
      <c r="L12" s="136">
        <f>H12*K12</f>
        <v>55200</v>
      </c>
      <c r="M12" s="145"/>
      <c r="N12" s="143">
        <v>0</v>
      </c>
      <c r="O12" s="161">
        <v>8</v>
      </c>
      <c r="P12" s="136">
        <f>E12*N12*O12</f>
        <v>0</v>
      </c>
      <c r="Q12" s="144">
        <v>700</v>
      </c>
      <c r="R12" s="161">
        <v>18</v>
      </c>
      <c r="S12" s="136">
        <f>E12*Q12*R12</f>
        <v>25200</v>
      </c>
      <c r="T12" s="145"/>
      <c r="U12" s="159">
        <v>340</v>
      </c>
      <c r="V12" s="136">
        <f>F12*(C12+D12)*U12</f>
        <v>18360</v>
      </c>
      <c r="W12" s="160"/>
      <c r="X12" s="136">
        <f>W12*F12</f>
        <v>0</v>
      </c>
      <c r="Y12" s="145"/>
      <c r="Z12" s="166">
        <v>9000</v>
      </c>
      <c r="AA12" s="156"/>
      <c r="AB12" s="156">
        <v>20000</v>
      </c>
      <c r="AC12" s="157"/>
      <c r="AD12" s="158">
        <v>500</v>
      </c>
      <c r="AE12" s="140">
        <f>AD12*F12</f>
        <v>1500</v>
      </c>
      <c r="AF12" s="163">
        <v>2000</v>
      </c>
      <c r="AG12" s="165">
        <v>500</v>
      </c>
      <c r="AH12" s="158">
        <v>3100</v>
      </c>
      <c r="AI12" s="136">
        <f>AH12*G12</f>
        <v>6200</v>
      </c>
      <c r="AJ12" s="163">
        <v>500</v>
      </c>
      <c r="AK12" s="136">
        <f>AJ12*G12</f>
        <v>1000</v>
      </c>
      <c r="AL12" s="163">
        <v>800</v>
      </c>
      <c r="AM12" s="136">
        <f>AL12*G12</f>
        <v>1600</v>
      </c>
      <c r="AN12" s="165"/>
      <c r="AO12" s="167">
        <v>14</v>
      </c>
      <c r="AP12" s="158">
        <v>4</v>
      </c>
      <c r="AQ12" s="164">
        <f>AO12*(D12+C12)*AP12*25</f>
        <v>25200</v>
      </c>
      <c r="AR12" s="163">
        <v>900</v>
      </c>
      <c r="AS12" s="163"/>
      <c r="AT12" s="163"/>
      <c r="AU12" s="163"/>
      <c r="AV12" s="164">
        <f>AT12*AS12*E12</f>
        <v>0</v>
      </c>
      <c r="AW12" s="163"/>
      <c r="AX12" s="162"/>
      <c r="AY12" s="114">
        <f>J12+L12+M12+P12+S12+T12+V12+Y12+Z12+AA12+AB12+AC12+AE12+AF12+AG12+AI12+AN12+X12+AK12+AM12+AO12+AQ12+AR12+AV12+AW12+AX12</f>
        <v>193674</v>
      </c>
      <c r="BB12">
        <v>193674</v>
      </c>
    </row>
    <row r="13" spans="1:54" ht="15" thickBot="1">
      <c r="A13" s="146"/>
      <c r="B13" s="36" t="s">
        <v>65</v>
      </c>
      <c r="C13" s="147"/>
      <c r="D13" s="148"/>
      <c r="E13" s="148"/>
      <c r="F13" s="148"/>
      <c r="G13" s="149"/>
      <c r="H13" s="142"/>
      <c r="I13" s="143"/>
      <c r="J13" s="136"/>
      <c r="K13" s="144"/>
      <c r="L13" s="136"/>
      <c r="M13" s="145"/>
      <c r="N13" s="143"/>
      <c r="O13" s="161"/>
      <c r="P13" s="136"/>
      <c r="Q13" s="144"/>
      <c r="R13" s="161"/>
      <c r="S13" s="136"/>
      <c r="T13" s="145"/>
      <c r="U13" s="159"/>
      <c r="V13" s="136"/>
      <c r="W13" s="160"/>
      <c r="X13" s="152"/>
      <c r="Y13" s="145"/>
      <c r="Z13" s="166"/>
      <c r="AA13" s="156"/>
      <c r="AB13" s="156"/>
      <c r="AC13" s="157"/>
      <c r="AD13" s="158"/>
      <c r="AE13" s="140"/>
      <c r="AF13" s="163"/>
      <c r="AG13" s="165"/>
      <c r="AH13" s="158"/>
      <c r="AI13" s="136"/>
      <c r="AJ13" s="163"/>
      <c r="AK13" s="136"/>
      <c r="AL13" s="163"/>
      <c r="AM13" s="136"/>
      <c r="AN13" s="165"/>
      <c r="AO13" s="167"/>
      <c r="AP13" s="158"/>
      <c r="AQ13" s="164"/>
      <c r="AR13" s="163"/>
      <c r="AS13" s="163"/>
      <c r="AT13" s="163"/>
      <c r="AU13" s="163"/>
      <c r="AV13" s="164"/>
      <c r="AW13" s="163"/>
      <c r="AX13" s="162"/>
      <c r="AY13" s="115"/>
    </row>
    <row r="14" spans="1:54" ht="15" thickTop="1">
      <c r="A14" s="75" t="s">
        <v>66</v>
      </c>
      <c r="B14" s="36" t="s">
        <v>67</v>
      </c>
      <c r="C14" s="147">
        <v>14</v>
      </c>
      <c r="D14" s="148">
        <v>4</v>
      </c>
      <c r="E14" s="148">
        <v>4</v>
      </c>
      <c r="F14" s="148">
        <v>5</v>
      </c>
      <c r="G14" s="148">
        <v>5</v>
      </c>
      <c r="H14" s="141">
        <v>5</v>
      </c>
      <c r="I14" s="143">
        <v>4500</v>
      </c>
      <c r="J14" s="136">
        <f>H14*I14</f>
        <v>22500</v>
      </c>
      <c r="K14" s="144">
        <v>9200</v>
      </c>
      <c r="L14" s="136">
        <f>H14*K14</f>
        <v>46000</v>
      </c>
      <c r="M14" s="145"/>
      <c r="N14" s="143">
        <v>1200</v>
      </c>
      <c r="O14" s="161">
        <v>7</v>
      </c>
      <c r="P14" s="136">
        <f>E14*N14*O14</f>
        <v>33600</v>
      </c>
      <c r="Q14" s="144">
        <v>800</v>
      </c>
      <c r="R14" s="161">
        <v>4</v>
      </c>
      <c r="S14" s="136">
        <f>E14*Q14*R14</f>
        <v>12800</v>
      </c>
      <c r="T14" s="145"/>
      <c r="U14" s="159">
        <v>418</v>
      </c>
      <c r="V14" s="136">
        <f>F14*(C14+D14)*U14</f>
        <v>37620</v>
      </c>
      <c r="W14" s="160"/>
      <c r="X14" s="136">
        <f>W14*F14</f>
        <v>0</v>
      </c>
      <c r="Y14" s="145"/>
      <c r="Z14" s="166">
        <v>7000</v>
      </c>
      <c r="AA14" s="156"/>
      <c r="AB14" s="156"/>
      <c r="AC14" s="157"/>
      <c r="AD14" s="158">
        <v>500</v>
      </c>
      <c r="AE14" s="140">
        <f>AD14*F14</f>
        <v>2500</v>
      </c>
      <c r="AF14" s="163">
        <v>2000</v>
      </c>
      <c r="AG14" s="165">
        <v>500</v>
      </c>
      <c r="AH14" s="158"/>
      <c r="AI14" s="140">
        <f>AH14*G14</f>
        <v>0</v>
      </c>
      <c r="AJ14" s="163"/>
      <c r="AK14" s="136">
        <f>AJ14*G14</f>
        <v>0</v>
      </c>
      <c r="AL14" s="163">
        <v>800</v>
      </c>
      <c r="AM14" s="136">
        <f>AL14*G14</f>
        <v>4000</v>
      </c>
      <c r="AN14" s="165"/>
      <c r="AO14" s="158"/>
      <c r="AP14" s="158"/>
      <c r="AQ14" s="164">
        <f>AO14*(D14+C14)</f>
        <v>0</v>
      </c>
      <c r="AR14" s="163"/>
      <c r="AS14" s="163"/>
      <c r="AT14" s="163"/>
      <c r="AU14" s="163"/>
      <c r="AV14" s="164">
        <f>AT14*AS14*E14</f>
        <v>0</v>
      </c>
      <c r="AW14" s="163"/>
      <c r="AX14" s="162"/>
      <c r="AY14" s="114">
        <f>J14+L14+M14+P14+S14+T14+V14+Y14+Z14+AA14+AB14+AC14+AE14+AF14+AG14+AI14+AN14+X14+AK14+AM14+AO14+AQ14+AR14+AV14+AW14+AX14</f>
        <v>168520</v>
      </c>
      <c r="BB14">
        <v>168520</v>
      </c>
    </row>
    <row r="15" spans="1:54" ht="15" thickBot="1">
      <c r="A15" s="75"/>
      <c r="B15" s="36" t="s">
        <v>68</v>
      </c>
      <c r="C15" s="147"/>
      <c r="D15" s="148"/>
      <c r="E15" s="148"/>
      <c r="F15" s="148"/>
      <c r="G15" s="149"/>
      <c r="H15" s="142"/>
      <c r="I15" s="143"/>
      <c r="J15" s="136"/>
      <c r="K15" s="144"/>
      <c r="L15" s="136"/>
      <c r="M15" s="145"/>
      <c r="N15" s="143"/>
      <c r="O15" s="161"/>
      <c r="P15" s="136"/>
      <c r="Q15" s="144"/>
      <c r="R15" s="161"/>
      <c r="S15" s="136"/>
      <c r="T15" s="145"/>
      <c r="U15" s="159"/>
      <c r="V15" s="136"/>
      <c r="W15" s="160"/>
      <c r="X15" s="152"/>
      <c r="Y15" s="145"/>
      <c r="Z15" s="166"/>
      <c r="AA15" s="156"/>
      <c r="AB15" s="156"/>
      <c r="AC15" s="157"/>
      <c r="AD15" s="158"/>
      <c r="AE15" s="140"/>
      <c r="AF15" s="163"/>
      <c r="AG15" s="165"/>
      <c r="AH15" s="158"/>
      <c r="AI15" s="140"/>
      <c r="AJ15" s="163"/>
      <c r="AK15" s="136"/>
      <c r="AL15" s="163"/>
      <c r="AM15" s="136"/>
      <c r="AN15" s="165"/>
      <c r="AO15" s="158"/>
      <c r="AP15" s="158"/>
      <c r="AQ15" s="164"/>
      <c r="AR15" s="163"/>
      <c r="AS15" s="163"/>
      <c r="AT15" s="163"/>
      <c r="AU15" s="163"/>
      <c r="AV15" s="164"/>
      <c r="AW15" s="163"/>
      <c r="AX15" s="162"/>
      <c r="AY15" s="115"/>
    </row>
    <row r="16" spans="1:54" ht="15" thickTop="1">
      <c r="A16" s="75" t="s">
        <v>69</v>
      </c>
      <c r="B16" s="35" t="s">
        <v>70</v>
      </c>
      <c r="C16" s="116">
        <v>14</v>
      </c>
      <c r="D16" s="117">
        <v>5</v>
      </c>
      <c r="E16" s="117">
        <v>4</v>
      </c>
      <c r="F16" s="117">
        <v>4</v>
      </c>
      <c r="G16" s="117">
        <v>3</v>
      </c>
      <c r="H16" s="119">
        <v>9</v>
      </c>
      <c r="I16" s="112">
        <v>5200</v>
      </c>
      <c r="J16" s="136">
        <f>H16*I16</f>
        <v>46800</v>
      </c>
      <c r="K16" s="154">
        <v>9200</v>
      </c>
      <c r="L16" s="136">
        <f>H16*K16</f>
        <v>82800</v>
      </c>
      <c r="M16" s="111"/>
      <c r="N16" s="112">
        <v>1000</v>
      </c>
      <c r="O16" s="113">
        <v>7</v>
      </c>
      <c r="P16" s="136">
        <f>E16*N16*O16</f>
        <v>28000</v>
      </c>
      <c r="Q16" s="154">
        <v>500</v>
      </c>
      <c r="R16" s="113">
        <v>4</v>
      </c>
      <c r="S16" s="136">
        <f>E16*Q16*R16</f>
        <v>8000</v>
      </c>
      <c r="T16" s="111"/>
      <c r="U16" s="155">
        <v>500</v>
      </c>
      <c r="V16" s="136">
        <f>F16*(C16+D16)*U16</f>
        <v>38000</v>
      </c>
      <c r="W16" s="151"/>
      <c r="X16" s="136">
        <f>W16*F16</f>
        <v>0</v>
      </c>
      <c r="Y16" s="111"/>
      <c r="Z16" s="153">
        <v>10000</v>
      </c>
      <c r="AA16" s="138"/>
      <c r="AB16" s="138">
        <v>45000</v>
      </c>
      <c r="AC16" s="139"/>
      <c r="AD16" s="133">
        <v>1000</v>
      </c>
      <c r="AE16" s="140">
        <f>AD16*F16</f>
        <v>4000</v>
      </c>
      <c r="AF16" s="135">
        <v>2000</v>
      </c>
      <c r="AG16" s="132">
        <v>1000</v>
      </c>
      <c r="AH16" s="133">
        <v>2640</v>
      </c>
      <c r="AI16" s="140">
        <f>AH16*G16</f>
        <v>7920</v>
      </c>
      <c r="AJ16" s="135">
        <v>2500</v>
      </c>
      <c r="AK16" s="136">
        <f>AJ16*G16</f>
        <v>7500</v>
      </c>
      <c r="AL16" s="135">
        <v>400</v>
      </c>
      <c r="AM16" s="125">
        <f>AL16*G16</f>
        <v>1200</v>
      </c>
      <c r="AN16" s="132"/>
      <c r="AO16" s="171">
        <v>14</v>
      </c>
      <c r="AP16" s="133">
        <v>3</v>
      </c>
      <c r="AQ16" s="134">
        <f>AO16*(D16+C16)*AP16*25</f>
        <v>19950</v>
      </c>
      <c r="AR16" s="135">
        <v>1200</v>
      </c>
      <c r="AS16" s="169"/>
      <c r="AT16" s="169"/>
      <c r="AU16" s="169"/>
      <c r="AV16" s="170">
        <f>AT16*AS16*E16</f>
        <v>0</v>
      </c>
      <c r="AW16" s="169">
        <v>3000</v>
      </c>
      <c r="AX16" s="168"/>
      <c r="AY16" s="114">
        <f>J16+L16+M16+P16+S16+T16+V16+Y16+Z16+AA16+AB16+AC16+AE16+AF16+AG16+AI16+AN16+X16+AK16+AM16+AO16+AQ16+AR16+AV16+AW16+AX16</f>
        <v>306384</v>
      </c>
      <c r="BB16">
        <v>306384</v>
      </c>
    </row>
    <row r="17" spans="1:56" ht="15" thickBot="1">
      <c r="A17" s="75"/>
      <c r="B17" s="35" t="s">
        <v>71</v>
      </c>
      <c r="C17" s="116"/>
      <c r="D17" s="117"/>
      <c r="E17" s="117"/>
      <c r="F17" s="117"/>
      <c r="G17" s="118"/>
      <c r="H17" s="120"/>
      <c r="I17" s="112"/>
      <c r="J17" s="136"/>
      <c r="K17" s="154"/>
      <c r="L17" s="136"/>
      <c r="M17" s="111"/>
      <c r="N17" s="112"/>
      <c r="O17" s="113"/>
      <c r="P17" s="136"/>
      <c r="Q17" s="154"/>
      <c r="R17" s="113"/>
      <c r="S17" s="136"/>
      <c r="T17" s="111"/>
      <c r="U17" s="155"/>
      <c r="V17" s="136"/>
      <c r="W17" s="151"/>
      <c r="X17" s="152"/>
      <c r="Y17" s="111"/>
      <c r="Z17" s="153"/>
      <c r="AA17" s="138"/>
      <c r="AB17" s="138"/>
      <c r="AC17" s="139"/>
      <c r="AD17" s="133"/>
      <c r="AE17" s="140"/>
      <c r="AF17" s="135"/>
      <c r="AG17" s="132"/>
      <c r="AH17" s="133"/>
      <c r="AI17" s="140"/>
      <c r="AJ17" s="135"/>
      <c r="AK17" s="136"/>
      <c r="AL17" s="135"/>
      <c r="AM17" s="125"/>
      <c r="AN17" s="132"/>
      <c r="AO17" s="171"/>
      <c r="AP17" s="133"/>
      <c r="AQ17" s="134"/>
      <c r="AR17" s="135"/>
      <c r="AS17" s="169"/>
      <c r="AT17" s="169"/>
      <c r="AU17" s="169"/>
      <c r="AV17" s="170"/>
      <c r="AW17" s="169"/>
      <c r="AX17" s="168"/>
      <c r="AY17" s="115"/>
    </row>
    <row r="18" spans="1:56" ht="15" thickTop="1">
      <c r="A18" s="75" t="s">
        <v>72</v>
      </c>
      <c r="B18" s="34" t="s">
        <v>73</v>
      </c>
      <c r="C18" s="116">
        <v>12</v>
      </c>
      <c r="D18" s="117">
        <v>6</v>
      </c>
      <c r="E18" s="117">
        <v>1</v>
      </c>
      <c r="F18" s="117">
        <v>1</v>
      </c>
      <c r="G18" s="117">
        <v>1</v>
      </c>
      <c r="H18" s="119">
        <v>6</v>
      </c>
      <c r="I18" s="112">
        <v>5200</v>
      </c>
      <c r="J18" s="136">
        <f>H18*I18</f>
        <v>31200</v>
      </c>
      <c r="K18" s="154">
        <v>8400</v>
      </c>
      <c r="L18" s="136">
        <f>H18*K18</f>
        <v>50400</v>
      </c>
      <c r="M18" s="111"/>
      <c r="N18" s="112">
        <v>1600</v>
      </c>
      <c r="O18" s="113">
        <v>7</v>
      </c>
      <c r="P18" s="125">
        <f>E18*N18*O18</f>
        <v>11200</v>
      </c>
      <c r="Q18" s="154">
        <v>1200</v>
      </c>
      <c r="R18" s="113">
        <v>4</v>
      </c>
      <c r="S18" s="125">
        <f>E18*Q18*R18</f>
        <v>4800</v>
      </c>
      <c r="T18" s="111"/>
      <c r="U18" s="155">
        <v>320</v>
      </c>
      <c r="V18" s="136">
        <f>F18*(C18+D18)*U18</f>
        <v>5760</v>
      </c>
      <c r="W18" s="151"/>
      <c r="X18" s="136">
        <f>W18*F18</f>
        <v>0</v>
      </c>
      <c r="Y18" s="111"/>
      <c r="Z18" s="153">
        <v>7000</v>
      </c>
      <c r="AA18" s="138">
        <v>180000</v>
      </c>
      <c r="AB18" s="138">
        <v>7000</v>
      </c>
      <c r="AC18" s="139"/>
      <c r="AD18" s="133">
        <v>3000</v>
      </c>
      <c r="AE18" s="172">
        <f>AD18*F18</f>
        <v>3000</v>
      </c>
      <c r="AF18" s="135">
        <v>2000</v>
      </c>
      <c r="AG18" s="132">
        <v>1000</v>
      </c>
      <c r="AH18" s="133">
        <v>2100</v>
      </c>
      <c r="AI18" s="140">
        <f>AH18*G18</f>
        <v>2100</v>
      </c>
      <c r="AJ18" s="135">
        <v>400</v>
      </c>
      <c r="AK18" s="125">
        <f>AJ18*G18</f>
        <v>400</v>
      </c>
      <c r="AL18" s="135">
        <v>400</v>
      </c>
      <c r="AM18" s="125">
        <f>AL18*G18</f>
        <v>400</v>
      </c>
      <c r="AN18" s="132"/>
      <c r="AO18" s="171">
        <v>18</v>
      </c>
      <c r="AP18" s="133">
        <v>5</v>
      </c>
      <c r="AQ18" s="134">
        <f>AO18*(D18+C18)*AP18*25</f>
        <v>40500</v>
      </c>
      <c r="AR18" s="135">
        <v>1500</v>
      </c>
      <c r="AS18" s="169"/>
      <c r="AT18" s="169"/>
      <c r="AU18" s="169"/>
      <c r="AV18" s="170">
        <f>AT18*AS18*E18</f>
        <v>0</v>
      </c>
      <c r="AW18" s="169">
        <v>3000</v>
      </c>
      <c r="AX18" s="168"/>
      <c r="AY18" s="114">
        <f>J18+L18+M18+P18+S18+T18+V18+Y18+Z18+AA18+AB18+AC18+AE18+AF18+AG18+AI18+AN18+X18+AK18+AM18+AO18+AQ18+AR18+AV18+AW18+AX18</f>
        <v>351278</v>
      </c>
      <c r="BB18">
        <v>351278</v>
      </c>
    </row>
    <row r="19" spans="1:56" ht="15" thickBot="1">
      <c r="A19" s="75"/>
      <c r="B19" s="35" t="s">
        <v>74</v>
      </c>
      <c r="C19" s="116"/>
      <c r="D19" s="117"/>
      <c r="E19" s="117"/>
      <c r="F19" s="117"/>
      <c r="G19" s="118"/>
      <c r="H19" s="120"/>
      <c r="I19" s="112"/>
      <c r="J19" s="136"/>
      <c r="K19" s="154"/>
      <c r="L19" s="136"/>
      <c r="M19" s="111"/>
      <c r="N19" s="112"/>
      <c r="O19" s="113"/>
      <c r="P19" s="125"/>
      <c r="Q19" s="154"/>
      <c r="R19" s="113"/>
      <c r="S19" s="125"/>
      <c r="T19" s="111"/>
      <c r="U19" s="155"/>
      <c r="V19" s="136"/>
      <c r="W19" s="151"/>
      <c r="X19" s="152"/>
      <c r="Y19" s="111"/>
      <c r="Z19" s="153"/>
      <c r="AA19" s="138"/>
      <c r="AB19" s="138"/>
      <c r="AC19" s="139"/>
      <c r="AD19" s="133"/>
      <c r="AE19" s="172"/>
      <c r="AF19" s="135"/>
      <c r="AG19" s="132"/>
      <c r="AH19" s="133"/>
      <c r="AI19" s="140"/>
      <c r="AJ19" s="135"/>
      <c r="AK19" s="125"/>
      <c r="AL19" s="135"/>
      <c r="AM19" s="125"/>
      <c r="AN19" s="132"/>
      <c r="AO19" s="171"/>
      <c r="AP19" s="133"/>
      <c r="AQ19" s="134"/>
      <c r="AR19" s="135"/>
      <c r="AS19" s="169"/>
      <c r="AT19" s="169"/>
      <c r="AU19" s="169"/>
      <c r="AV19" s="170"/>
      <c r="AW19" s="169"/>
      <c r="AX19" s="168"/>
      <c r="AY19" s="115"/>
    </row>
    <row r="20" spans="1:56" ht="15" thickTop="1">
      <c r="A20" s="179" t="s">
        <v>72</v>
      </c>
      <c r="B20" s="38" t="s">
        <v>75</v>
      </c>
      <c r="C20" s="180">
        <v>6</v>
      </c>
      <c r="D20" s="181">
        <v>1</v>
      </c>
      <c r="E20" s="181">
        <v>4</v>
      </c>
      <c r="F20" s="181">
        <v>5</v>
      </c>
      <c r="G20" s="181">
        <v>5</v>
      </c>
      <c r="H20" s="173">
        <v>5</v>
      </c>
      <c r="I20" s="175">
        <v>1000</v>
      </c>
      <c r="J20" s="176">
        <f>H20*I20</f>
        <v>5000</v>
      </c>
      <c r="K20" s="177">
        <v>6000</v>
      </c>
      <c r="L20" s="176">
        <f>H20*K20</f>
        <v>30000</v>
      </c>
      <c r="M20" s="178"/>
      <c r="N20" s="175">
        <v>1600</v>
      </c>
      <c r="O20" s="176">
        <v>3</v>
      </c>
      <c r="P20" s="176">
        <f>E20*N20*O20</f>
        <v>19200</v>
      </c>
      <c r="Q20" s="177">
        <v>1200</v>
      </c>
      <c r="R20" s="176">
        <v>1</v>
      </c>
      <c r="S20" s="176">
        <f>E20*Q20*R20</f>
        <v>4800</v>
      </c>
      <c r="T20" s="178"/>
      <c r="U20" s="187">
        <v>320</v>
      </c>
      <c r="V20" s="176">
        <f>F20*(C20+D20)*U20</f>
        <v>11200</v>
      </c>
      <c r="W20" s="188">
        <v>300</v>
      </c>
      <c r="X20" s="176">
        <f>W20*F20</f>
        <v>1500</v>
      </c>
      <c r="Y20" s="178"/>
      <c r="Z20" s="193">
        <v>1500</v>
      </c>
      <c r="AA20" s="183">
        <v>0</v>
      </c>
      <c r="AB20" s="183">
        <v>0</v>
      </c>
      <c r="AC20" s="184"/>
      <c r="AD20" s="185">
        <v>300</v>
      </c>
      <c r="AE20" s="186">
        <f>AD20*F20</f>
        <v>1500</v>
      </c>
      <c r="AF20" s="186">
        <v>500</v>
      </c>
      <c r="AG20" s="191">
        <v>1000</v>
      </c>
      <c r="AH20" s="185">
        <v>4200</v>
      </c>
      <c r="AI20" s="186">
        <f>AH20*G20</f>
        <v>21000</v>
      </c>
      <c r="AJ20" s="186">
        <v>400</v>
      </c>
      <c r="AK20" s="176">
        <f>AJ20*G20</f>
        <v>2000</v>
      </c>
      <c r="AL20" s="186">
        <v>400</v>
      </c>
      <c r="AM20" s="176">
        <f>AL20*G20</f>
        <v>2000</v>
      </c>
      <c r="AN20" s="191"/>
      <c r="AO20" s="192">
        <v>0</v>
      </c>
      <c r="AP20" s="185">
        <v>0</v>
      </c>
      <c r="AQ20" s="183">
        <f>AO20*(D20+C20)*AP20*25</f>
        <v>0</v>
      </c>
      <c r="AR20" s="186"/>
      <c r="AS20" s="186"/>
      <c r="AT20" s="186"/>
      <c r="AU20" s="186"/>
      <c r="AV20" s="183">
        <f>AT20*AS20*E20</f>
        <v>0</v>
      </c>
      <c r="AW20" s="186">
        <v>0</v>
      </c>
      <c r="AX20" s="190"/>
      <c r="AY20" s="114">
        <f>J20+L20+M20+P20+S20+T20+V20+Y20+Z20+AA20+AB20+AC20+AE20+AF20+AG20+AI20+AN20+X20+AK20+AM20+AO20+AQ20+AR20+AV20+AW20+AX20</f>
        <v>101200</v>
      </c>
      <c r="BB20">
        <v>0</v>
      </c>
      <c r="BD20">
        <v>101200</v>
      </c>
    </row>
    <row r="21" spans="1:56" ht="15" thickBot="1">
      <c r="A21" s="179"/>
      <c r="B21" s="39" t="s">
        <v>76</v>
      </c>
      <c r="C21" s="180"/>
      <c r="D21" s="181"/>
      <c r="E21" s="181"/>
      <c r="F21" s="181"/>
      <c r="G21" s="182"/>
      <c r="H21" s="174"/>
      <c r="I21" s="175"/>
      <c r="J21" s="176"/>
      <c r="K21" s="177"/>
      <c r="L21" s="176"/>
      <c r="M21" s="178"/>
      <c r="N21" s="175"/>
      <c r="O21" s="176"/>
      <c r="P21" s="176"/>
      <c r="Q21" s="177"/>
      <c r="R21" s="176"/>
      <c r="S21" s="176"/>
      <c r="T21" s="178"/>
      <c r="U21" s="187"/>
      <c r="V21" s="176"/>
      <c r="W21" s="188"/>
      <c r="X21" s="189"/>
      <c r="Y21" s="178"/>
      <c r="Z21" s="193"/>
      <c r="AA21" s="183"/>
      <c r="AB21" s="183"/>
      <c r="AC21" s="184"/>
      <c r="AD21" s="185"/>
      <c r="AE21" s="186"/>
      <c r="AF21" s="186"/>
      <c r="AG21" s="191"/>
      <c r="AH21" s="185"/>
      <c r="AI21" s="186"/>
      <c r="AJ21" s="186"/>
      <c r="AK21" s="176"/>
      <c r="AL21" s="186"/>
      <c r="AM21" s="176"/>
      <c r="AN21" s="191"/>
      <c r="AO21" s="192"/>
      <c r="AP21" s="185"/>
      <c r="AQ21" s="183"/>
      <c r="AR21" s="186"/>
      <c r="AS21" s="186"/>
      <c r="AT21" s="186"/>
      <c r="AU21" s="186"/>
      <c r="AV21" s="183"/>
      <c r="AW21" s="186"/>
      <c r="AX21" s="190"/>
      <c r="AY21" s="115"/>
    </row>
    <row r="22" spans="1:56" ht="15" thickTop="1">
      <c r="A22" s="75" t="s">
        <v>77</v>
      </c>
      <c r="B22" s="35" t="s">
        <v>78</v>
      </c>
      <c r="C22" s="116">
        <v>12</v>
      </c>
      <c r="D22" s="117">
        <v>6</v>
      </c>
      <c r="E22" s="117">
        <v>3</v>
      </c>
      <c r="F22" s="117">
        <v>3</v>
      </c>
      <c r="G22" s="117">
        <v>3</v>
      </c>
      <c r="H22" s="119">
        <v>7</v>
      </c>
      <c r="I22" s="112">
        <v>5200</v>
      </c>
      <c r="J22" s="125">
        <f>H22*I22</f>
        <v>36400</v>
      </c>
      <c r="K22" s="154">
        <v>8000</v>
      </c>
      <c r="L22" s="125">
        <f>H22*K22</f>
        <v>56000</v>
      </c>
      <c r="M22" s="111"/>
      <c r="N22" s="112">
        <v>1600</v>
      </c>
      <c r="O22" s="113">
        <v>6</v>
      </c>
      <c r="P22" s="125">
        <f>E22*N22*O22</f>
        <v>28800</v>
      </c>
      <c r="Q22" s="154">
        <v>1200</v>
      </c>
      <c r="R22" s="113">
        <v>6</v>
      </c>
      <c r="S22" s="125">
        <f>E22*Q22*R22</f>
        <v>21600</v>
      </c>
      <c r="T22" s="111"/>
      <c r="U22" s="155">
        <v>320</v>
      </c>
      <c r="V22" s="125">
        <f>F22*(C22+D22)*U22</f>
        <v>17280</v>
      </c>
      <c r="W22" s="151">
        <v>1000</v>
      </c>
      <c r="X22" s="125">
        <f>W22*F22</f>
        <v>3000</v>
      </c>
      <c r="Y22" s="111"/>
      <c r="Z22" s="153">
        <v>7000</v>
      </c>
      <c r="AA22" s="138">
        <v>343000</v>
      </c>
      <c r="AB22" s="138">
        <v>7000</v>
      </c>
      <c r="AC22" s="139"/>
      <c r="AD22" s="133">
        <v>2000</v>
      </c>
      <c r="AE22" s="172">
        <f>AD22*F22</f>
        <v>6000</v>
      </c>
      <c r="AF22" s="135">
        <v>2000</v>
      </c>
      <c r="AG22" s="132">
        <v>1000</v>
      </c>
      <c r="AH22" s="133">
        <v>4200</v>
      </c>
      <c r="AI22" s="172">
        <f>AH22*G22</f>
        <v>12600</v>
      </c>
      <c r="AJ22" s="135">
        <v>800</v>
      </c>
      <c r="AK22" s="125">
        <f>AJ22*G22</f>
        <v>2400</v>
      </c>
      <c r="AL22" s="135">
        <v>400</v>
      </c>
      <c r="AM22" s="125">
        <f>AL22*G22</f>
        <v>1200</v>
      </c>
      <c r="AN22" s="132"/>
      <c r="AO22" s="171">
        <v>14</v>
      </c>
      <c r="AP22" s="133">
        <v>4</v>
      </c>
      <c r="AQ22" s="134">
        <f>AO22*(D22+C22)*AP22*25</f>
        <v>25200</v>
      </c>
      <c r="AR22" s="135">
        <v>1500</v>
      </c>
      <c r="AS22" s="169"/>
      <c r="AT22" s="169"/>
      <c r="AU22" s="169"/>
      <c r="AV22" s="170">
        <f>AT22*AS22*E22</f>
        <v>0</v>
      </c>
      <c r="AW22" s="169">
        <v>3000</v>
      </c>
      <c r="AX22" s="168"/>
      <c r="AY22" s="114">
        <f>J22+L22+M22+P22+S22+T22+V22+Y22+Z22+AA22+AB22+AC22+AE22+AF22+AG22+AI22+AN22+X22+AK22+AM22+AO22+AQ22+AR22+AV22+AW22+AX22</f>
        <v>574994</v>
      </c>
      <c r="BB22">
        <v>574994</v>
      </c>
    </row>
    <row r="23" spans="1:56" ht="15" thickBot="1">
      <c r="A23" s="75"/>
      <c r="B23" s="35" t="s">
        <v>79</v>
      </c>
      <c r="C23" s="116"/>
      <c r="D23" s="117"/>
      <c r="E23" s="117"/>
      <c r="F23" s="117"/>
      <c r="G23" s="118"/>
      <c r="H23" s="120"/>
      <c r="I23" s="112"/>
      <c r="J23" s="125"/>
      <c r="K23" s="154"/>
      <c r="L23" s="125"/>
      <c r="M23" s="111"/>
      <c r="N23" s="112"/>
      <c r="O23" s="113"/>
      <c r="P23" s="125"/>
      <c r="Q23" s="154"/>
      <c r="R23" s="113"/>
      <c r="S23" s="125"/>
      <c r="T23" s="111"/>
      <c r="U23" s="155"/>
      <c r="V23" s="125"/>
      <c r="W23" s="151"/>
      <c r="X23" s="194"/>
      <c r="Y23" s="111"/>
      <c r="Z23" s="153"/>
      <c r="AA23" s="138"/>
      <c r="AB23" s="138"/>
      <c r="AC23" s="139"/>
      <c r="AD23" s="133"/>
      <c r="AE23" s="172"/>
      <c r="AF23" s="135"/>
      <c r="AG23" s="132"/>
      <c r="AH23" s="133"/>
      <c r="AI23" s="172"/>
      <c r="AJ23" s="135"/>
      <c r="AK23" s="125"/>
      <c r="AL23" s="135"/>
      <c r="AM23" s="125"/>
      <c r="AN23" s="132"/>
      <c r="AO23" s="171"/>
      <c r="AP23" s="133"/>
      <c r="AQ23" s="134"/>
      <c r="AR23" s="135"/>
      <c r="AS23" s="169"/>
      <c r="AT23" s="169"/>
      <c r="AU23" s="169"/>
      <c r="AV23" s="170"/>
      <c r="AW23" s="169"/>
      <c r="AX23" s="168"/>
      <c r="AY23" s="115"/>
    </row>
    <row r="24" spans="1:56" ht="15" thickTop="1">
      <c r="A24" s="179" t="s">
        <v>77</v>
      </c>
      <c r="B24" s="39" t="s">
        <v>78</v>
      </c>
      <c r="C24" s="180">
        <v>6</v>
      </c>
      <c r="D24" s="181">
        <v>1</v>
      </c>
      <c r="E24" s="181">
        <v>4</v>
      </c>
      <c r="F24" s="181">
        <v>5</v>
      </c>
      <c r="G24" s="181">
        <v>5</v>
      </c>
      <c r="H24" s="173">
        <v>5</v>
      </c>
      <c r="I24" s="175">
        <v>1000</v>
      </c>
      <c r="J24" s="176">
        <f>H24*I24</f>
        <v>5000</v>
      </c>
      <c r="K24" s="177">
        <v>6000</v>
      </c>
      <c r="L24" s="176">
        <f>H24*K24</f>
        <v>30000</v>
      </c>
      <c r="M24" s="178"/>
      <c r="N24" s="175">
        <v>1600</v>
      </c>
      <c r="O24" s="176">
        <v>3</v>
      </c>
      <c r="P24" s="176">
        <f>E24*N24*O24</f>
        <v>19200</v>
      </c>
      <c r="Q24" s="177">
        <v>1200</v>
      </c>
      <c r="R24" s="176">
        <v>1</v>
      </c>
      <c r="S24" s="176">
        <f>E24*Q24*R24</f>
        <v>4800</v>
      </c>
      <c r="T24" s="178"/>
      <c r="U24" s="187">
        <v>320</v>
      </c>
      <c r="V24" s="176">
        <f>F24*(C24+D24)*U24</f>
        <v>11200</v>
      </c>
      <c r="W24" s="188">
        <v>300</v>
      </c>
      <c r="X24" s="176">
        <f>W24*F24</f>
        <v>1500</v>
      </c>
      <c r="Y24" s="178"/>
      <c r="Z24" s="193">
        <v>1500</v>
      </c>
      <c r="AA24" s="183">
        <v>0</v>
      </c>
      <c r="AB24" s="183">
        <v>0</v>
      </c>
      <c r="AC24" s="184"/>
      <c r="AD24" s="185">
        <v>300</v>
      </c>
      <c r="AE24" s="186">
        <f>AD24*F24</f>
        <v>1500</v>
      </c>
      <c r="AF24" s="186">
        <v>500</v>
      </c>
      <c r="AG24" s="191">
        <v>1000</v>
      </c>
      <c r="AH24" s="185">
        <v>4200</v>
      </c>
      <c r="AI24" s="186">
        <f>AH24*G24</f>
        <v>21000</v>
      </c>
      <c r="AJ24" s="186">
        <v>800</v>
      </c>
      <c r="AK24" s="176">
        <f>AJ24*G24</f>
        <v>4000</v>
      </c>
      <c r="AL24" s="186">
        <v>400</v>
      </c>
      <c r="AM24" s="176">
        <f>AL24*G24</f>
        <v>2000</v>
      </c>
      <c r="AN24" s="191"/>
      <c r="AO24" s="192">
        <v>0</v>
      </c>
      <c r="AP24" s="185">
        <v>4</v>
      </c>
      <c r="AQ24" s="183">
        <f>AO24*(D24+C24)*AP24*25</f>
        <v>0</v>
      </c>
      <c r="AR24" s="186">
        <v>0</v>
      </c>
      <c r="AS24" s="186"/>
      <c r="AT24" s="186"/>
      <c r="AU24" s="186"/>
      <c r="AV24" s="183">
        <f>AT24*AS24*E24</f>
        <v>0</v>
      </c>
      <c r="AW24" s="186">
        <v>0</v>
      </c>
      <c r="AX24" s="190"/>
      <c r="AY24" s="114">
        <f>J24+L24+M24+P24+S24+T24+V24+Y24+Z24+AA24+AB24+AC24+AE24+AF24+AG24+AI24+AN24+X24+AK24+AM24+AO24+AQ24+AR24+AV24+AW24+AX24</f>
        <v>103200</v>
      </c>
      <c r="BB24">
        <v>0</v>
      </c>
      <c r="BD24">
        <v>103200</v>
      </c>
    </row>
    <row r="25" spans="1:56" ht="15" thickBot="1">
      <c r="A25" s="179"/>
      <c r="B25" s="39" t="s">
        <v>79</v>
      </c>
      <c r="C25" s="180"/>
      <c r="D25" s="181"/>
      <c r="E25" s="181"/>
      <c r="F25" s="181"/>
      <c r="G25" s="182"/>
      <c r="H25" s="174"/>
      <c r="I25" s="175"/>
      <c r="J25" s="176"/>
      <c r="K25" s="177"/>
      <c r="L25" s="176"/>
      <c r="M25" s="178"/>
      <c r="N25" s="175"/>
      <c r="O25" s="176"/>
      <c r="P25" s="176"/>
      <c r="Q25" s="177"/>
      <c r="R25" s="176"/>
      <c r="S25" s="176"/>
      <c r="T25" s="178"/>
      <c r="U25" s="187"/>
      <c r="V25" s="176"/>
      <c r="W25" s="188"/>
      <c r="X25" s="189"/>
      <c r="Y25" s="178"/>
      <c r="Z25" s="193"/>
      <c r="AA25" s="183"/>
      <c r="AB25" s="183"/>
      <c r="AC25" s="184"/>
      <c r="AD25" s="185"/>
      <c r="AE25" s="186"/>
      <c r="AF25" s="186"/>
      <c r="AG25" s="191"/>
      <c r="AH25" s="185"/>
      <c r="AI25" s="186"/>
      <c r="AJ25" s="186"/>
      <c r="AK25" s="176"/>
      <c r="AL25" s="186"/>
      <c r="AM25" s="176"/>
      <c r="AN25" s="191"/>
      <c r="AO25" s="192"/>
      <c r="AP25" s="185"/>
      <c r="AQ25" s="183"/>
      <c r="AR25" s="186"/>
      <c r="AS25" s="186"/>
      <c r="AT25" s="186"/>
      <c r="AU25" s="186"/>
      <c r="AV25" s="183"/>
      <c r="AW25" s="186"/>
      <c r="AX25" s="190"/>
      <c r="AY25" s="115"/>
    </row>
    <row r="26" spans="1:56" ht="15" thickTop="1">
      <c r="A26" s="75" t="s">
        <v>80</v>
      </c>
      <c r="B26" s="35" t="s">
        <v>81</v>
      </c>
      <c r="C26" s="116">
        <v>12</v>
      </c>
      <c r="D26" s="117">
        <v>5</v>
      </c>
      <c r="E26" s="117">
        <v>3</v>
      </c>
      <c r="F26" s="117">
        <v>3</v>
      </c>
      <c r="G26" s="117">
        <v>3</v>
      </c>
      <c r="H26" s="119">
        <v>6</v>
      </c>
      <c r="I26" s="112">
        <v>4500</v>
      </c>
      <c r="J26" s="125">
        <f>H26*I26</f>
        <v>27000</v>
      </c>
      <c r="K26" s="154">
        <v>8400</v>
      </c>
      <c r="L26" s="125">
        <f>H26*K26</f>
        <v>50400</v>
      </c>
      <c r="M26" s="111"/>
      <c r="N26" s="195">
        <v>1940</v>
      </c>
      <c r="O26" s="113">
        <v>6</v>
      </c>
      <c r="P26" s="125">
        <f>E26*N26*O26</f>
        <v>34920</v>
      </c>
      <c r="Q26" s="196">
        <v>1100</v>
      </c>
      <c r="R26" s="113">
        <v>5</v>
      </c>
      <c r="S26" s="125">
        <f>E26*Q26*R26</f>
        <v>16500</v>
      </c>
      <c r="T26" s="111"/>
      <c r="U26" s="155">
        <v>500</v>
      </c>
      <c r="V26" s="125">
        <f>F26*(C26+D26)*U26</f>
        <v>25500</v>
      </c>
      <c r="W26" s="151">
        <v>1000</v>
      </c>
      <c r="X26" s="125">
        <f>W26*F26</f>
        <v>3000</v>
      </c>
      <c r="Y26" s="111"/>
      <c r="Z26" s="153">
        <v>10000</v>
      </c>
      <c r="AA26" s="138"/>
      <c r="AB26" s="138"/>
      <c r="AC26" s="139"/>
      <c r="AD26" s="133">
        <v>800</v>
      </c>
      <c r="AE26" s="172">
        <f>AD26*F26</f>
        <v>2400</v>
      </c>
      <c r="AF26" s="135">
        <v>2000</v>
      </c>
      <c r="AG26" s="132">
        <v>1000</v>
      </c>
      <c r="AH26" s="133">
        <v>4200</v>
      </c>
      <c r="AI26" s="172">
        <f>AH26*G26</f>
        <v>12600</v>
      </c>
      <c r="AJ26" s="135">
        <v>1500</v>
      </c>
      <c r="AK26" s="125">
        <f>AJ26*G26</f>
        <v>4500</v>
      </c>
      <c r="AL26" s="135">
        <v>500</v>
      </c>
      <c r="AM26" s="125">
        <f>AL26*G26</f>
        <v>1500</v>
      </c>
      <c r="AN26" s="132"/>
      <c r="AO26" s="133"/>
      <c r="AP26" s="133"/>
      <c r="AQ26" s="134">
        <f>AO26*(D26+C26)*AP26*25</f>
        <v>0</v>
      </c>
      <c r="AR26" s="135"/>
      <c r="AS26" s="135"/>
      <c r="AT26" s="135"/>
      <c r="AU26" s="135"/>
      <c r="AV26" s="134">
        <f>AT26*AS26*E26</f>
        <v>0</v>
      </c>
      <c r="AW26" s="135"/>
      <c r="AX26" s="150"/>
      <c r="AY26" s="114">
        <f>J26+L26+M26+P26+S26+T26+V26+Y26+Z26+AA26+AB26+AC26+AE26+AF26+AG26+AI26+AN26+X26+AK26+AM26+AO26+AQ26+AR26+AV26+AW26+AX26</f>
        <v>191320</v>
      </c>
      <c r="BB26">
        <v>191320</v>
      </c>
    </row>
    <row r="27" spans="1:56" ht="15" thickBot="1">
      <c r="A27" s="75"/>
      <c r="B27" s="35" t="s">
        <v>82</v>
      </c>
      <c r="C27" s="116"/>
      <c r="D27" s="117"/>
      <c r="E27" s="117"/>
      <c r="F27" s="117"/>
      <c r="G27" s="118"/>
      <c r="H27" s="120"/>
      <c r="I27" s="112"/>
      <c r="J27" s="125"/>
      <c r="K27" s="154"/>
      <c r="L27" s="125"/>
      <c r="M27" s="111"/>
      <c r="N27" s="195"/>
      <c r="O27" s="113"/>
      <c r="P27" s="125"/>
      <c r="Q27" s="196"/>
      <c r="R27" s="113"/>
      <c r="S27" s="125"/>
      <c r="T27" s="111"/>
      <c r="U27" s="155"/>
      <c r="V27" s="125"/>
      <c r="W27" s="151"/>
      <c r="X27" s="194"/>
      <c r="Y27" s="111"/>
      <c r="Z27" s="153"/>
      <c r="AA27" s="138"/>
      <c r="AB27" s="138"/>
      <c r="AC27" s="139"/>
      <c r="AD27" s="133"/>
      <c r="AE27" s="172"/>
      <c r="AF27" s="135"/>
      <c r="AG27" s="132"/>
      <c r="AH27" s="133"/>
      <c r="AI27" s="172"/>
      <c r="AJ27" s="135"/>
      <c r="AK27" s="125"/>
      <c r="AL27" s="135"/>
      <c r="AM27" s="125"/>
      <c r="AN27" s="132"/>
      <c r="AO27" s="133"/>
      <c r="AP27" s="133"/>
      <c r="AQ27" s="134"/>
      <c r="AR27" s="135"/>
      <c r="AS27" s="135"/>
      <c r="AT27" s="135"/>
      <c r="AU27" s="135"/>
      <c r="AV27" s="134"/>
      <c r="AW27" s="135"/>
      <c r="AX27" s="150"/>
      <c r="AY27" s="115"/>
    </row>
    <row r="28" spans="1:56" ht="15" thickTop="1">
      <c r="A28" s="75" t="s">
        <v>80</v>
      </c>
      <c r="B28" s="35" t="s">
        <v>83</v>
      </c>
      <c r="C28" s="116"/>
      <c r="D28" s="117"/>
      <c r="E28" s="117"/>
      <c r="F28" s="117"/>
      <c r="G28" s="117"/>
      <c r="H28" s="119"/>
      <c r="I28" s="112"/>
      <c r="J28" s="125">
        <f>H28*I28</f>
        <v>0</v>
      </c>
      <c r="K28" s="154"/>
      <c r="L28" s="125">
        <f>H28*K28</f>
        <v>0</v>
      </c>
      <c r="M28" s="111"/>
      <c r="N28" s="112"/>
      <c r="O28" s="113"/>
      <c r="P28" s="125">
        <f>E28*N28*O28</f>
        <v>0</v>
      </c>
      <c r="Q28" s="154"/>
      <c r="R28" s="113"/>
      <c r="S28" s="125">
        <f>E28*Q28*R28</f>
        <v>0</v>
      </c>
      <c r="T28" s="111"/>
      <c r="U28" s="155"/>
      <c r="V28" s="125">
        <f>F28*(C28+D28)*U28</f>
        <v>0</v>
      </c>
      <c r="W28" s="151"/>
      <c r="X28" s="125">
        <f>W28*F28</f>
        <v>0</v>
      </c>
      <c r="Y28" s="111"/>
      <c r="Z28" s="153"/>
      <c r="AA28" s="138"/>
      <c r="AB28" s="138"/>
      <c r="AC28" s="139"/>
      <c r="AD28" s="133"/>
      <c r="AE28" s="172">
        <f>AD28*F28</f>
        <v>0</v>
      </c>
      <c r="AF28" s="135"/>
      <c r="AG28" s="132"/>
      <c r="AH28" s="133"/>
      <c r="AI28" s="172">
        <f>AH28*G28</f>
        <v>0</v>
      </c>
      <c r="AJ28" s="135"/>
      <c r="AK28" s="125">
        <f>AJ28*G28</f>
        <v>0</v>
      </c>
      <c r="AL28" s="135"/>
      <c r="AM28" s="125">
        <f>AL28*G28</f>
        <v>0</v>
      </c>
      <c r="AN28" s="132"/>
      <c r="AO28" s="197"/>
      <c r="AP28" s="133"/>
      <c r="AQ28" s="134">
        <f>AO28*(D28+C28)*AP28*25</f>
        <v>0</v>
      </c>
      <c r="AR28" s="135"/>
      <c r="AS28" s="135"/>
      <c r="AT28" s="135"/>
      <c r="AU28" s="135"/>
      <c r="AV28" s="134">
        <f>AT28*AS28*E28</f>
        <v>0</v>
      </c>
      <c r="AW28" s="135"/>
      <c r="AX28" s="150">
        <v>1000000</v>
      </c>
      <c r="AY28" s="114">
        <f>J28+L28+M28+P28+S28+T28+V28+Y28+Z28+AA28+AB28+AC28+AE28+AF28+AG28+AI28+AN28+X28+AK28+AM28+AO28+AQ28+AR28+AV28+AW28+AX28</f>
        <v>1000000</v>
      </c>
      <c r="BB28">
        <v>1000000</v>
      </c>
    </row>
    <row r="29" spans="1:56" ht="15" thickBot="1">
      <c r="A29" s="75"/>
      <c r="B29" s="35" t="s">
        <v>84</v>
      </c>
      <c r="C29" s="116"/>
      <c r="D29" s="117"/>
      <c r="E29" s="117"/>
      <c r="F29" s="117"/>
      <c r="G29" s="118"/>
      <c r="H29" s="120"/>
      <c r="I29" s="112"/>
      <c r="J29" s="125"/>
      <c r="K29" s="154"/>
      <c r="L29" s="125"/>
      <c r="M29" s="111"/>
      <c r="N29" s="112"/>
      <c r="O29" s="113"/>
      <c r="P29" s="125"/>
      <c r="Q29" s="154"/>
      <c r="R29" s="113"/>
      <c r="S29" s="125"/>
      <c r="T29" s="111"/>
      <c r="U29" s="155"/>
      <c r="V29" s="125"/>
      <c r="W29" s="151"/>
      <c r="X29" s="194"/>
      <c r="Y29" s="111"/>
      <c r="Z29" s="153"/>
      <c r="AA29" s="138"/>
      <c r="AB29" s="138"/>
      <c r="AC29" s="139"/>
      <c r="AD29" s="133"/>
      <c r="AE29" s="172"/>
      <c r="AF29" s="135"/>
      <c r="AG29" s="132"/>
      <c r="AH29" s="133"/>
      <c r="AI29" s="172"/>
      <c r="AJ29" s="135"/>
      <c r="AK29" s="125"/>
      <c r="AL29" s="135"/>
      <c r="AM29" s="125"/>
      <c r="AN29" s="132"/>
      <c r="AO29" s="197"/>
      <c r="AP29" s="133"/>
      <c r="AQ29" s="134"/>
      <c r="AR29" s="135"/>
      <c r="AS29" s="135"/>
      <c r="AT29" s="135"/>
      <c r="AU29" s="135"/>
      <c r="AV29" s="134"/>
      <c r="AW29" s="135"/>
      <c r="AX29" s="150"/>
      <c r="AY29" s="115"/>
    </row>
    <row r="30" spans="1:56" ht="15" thickTop="1">
      <c r="A30" s="179" t="s">
        <v>80</v>
      </c>
      <c r="B30" s="39" t="s">
        <v>85</v>
      </c>
      <c r="C30" s="180">
        <v>6</v>
      </c>
      <c r="D30" s="181">
        <v>1</v>
      </c>
      <c r="E30" s="181">
        <v>4</v>
      </c>
      <c r="F30" s="181">
        <v>5</v>
      </c>
      <c r="G30" s="181">
        <v>5</v>
      </c>
      <c r="H30" s="173">
        <v>5</v>
      </c>
      <c r="I30" s="175">
        <v>1000</v>
      </c>
      <c r="J30" s="176">
        <f>H30*I30</f>
        <v>5000</v>
      </c>
      <c r="K30" s="177">
        <v>6000</v>
      </c>
      <c r="L30" s="176">
        <f>H30*K30</f>
        <v>30000</v>
      </c>
      <c r="M30" s="178"/>
      <c r="N30" s="175">
        <v>1940</v>
      </c>
      <c r="O30" s="176">
        <v>3</v>
      </c>
      <c r="P30" s="176">
        <f>E30*N30*O30</f>
        <v>23280</v>
      </c>
      <c r="Q30" s="177">
        <v>1100</v>
      </c>
      <c r="R30" s="176">
        <v>1</v>
      </c>
      <c r="S30" s="176">
        <f>E30*Q30*R30</f>
        <v>4400</v>
      </c>
      <c r="T30" s="178"/>
      <c r="U30" s="187">
        <v>0</v>
      </c>
      <c r="V30" s="176">
        <f>F30*(C30+D30)*U30</f>
        <v>0</v>
      </c>
      <c r="W30" s="188">
        <v>300</v>
      </c>
      <c r="X30" s="176">
        <f>W30*F30</f>
        <v>1500</v>
      </c>
      <c r="Y30" s="178"/>
      <c r="Z30" s="193">
        <v>1500</v>
      </c>
      <c r="AA30" s="183"/>
      <c r="AB30" s="183"/>
      <c r="AC30" s="184"/>
      <c r="AD30" s="185">
        <v>300</v>
      </c>
      <c r="AE30" s="186">
        <f>AD30*F30</f>
        <v>1500</v>
      </c>
      <c r="AF30" s="186">
        <v>500</v>
      </c>
      <c r="AG30" s="191">
        <v>500</v>
      </c>
      <c r="AH30" s="185">
        <v>4200</v>
      </c>
      <c r="AI30" s="186">
        <f>AH30*G30</f>
        <v>21000</v>
      </c>
      <c r="AJ30" s="186">
        <v>800</v>
      </c>
      <c r="AK30" s="176">
        <f>AJ30*G30</f>
        <v>4000</v>
      </c>
      <c r="AL30" s="186">
        <v>400</v>
      </c>
      <c r="AM30" s="176">
        <f>AL30*G30</f>
        <v>2000</v>
      </c>
      <c r="AN30" s="191"/>
      <c r="AO30" s="185"/>
      <c r="AP30" s="185"/>
      <c r="AQ30" s="183">
        <f>AO30*(D30+C30)*AP30*25</f>
        <v>0</v>
      </c>
      <c r="AR30" s="186"/>
      <c r="AS30" s="186"/>
      <c r="AT30" s="186"/>
      <c r="AU30" s="186"/>
      <c r="AV30" s="183">
        <f>AT30*AS30*E30</f>
        <v>0</v>
      </c>
      <c r="AW30" s="186"/>
      <c r="AX30" s="190"/>
      <c r="AY30" s="114">
        <f>J30+L30+M30+P30+S30+T30+V30+Y30+Z30+AA30+AB30+AC30+AE30+AF30+AG30+AI30+AN30+X30+AK30+AM30+AO30+AQ30+AR30+AV30+AW30+AX30</f>
        <v>95180</v>
      </c>
      <c r="BB30">
        <v>0</v>
      </c>
      <c r="BD30">
        <v>95180</v>
      </c>
    </row>
    <row r="31" spans="1:56" ht="15" thickBot="1">
      <c r="A31" s="179"/>
      <c r="B31" s="39" t="s">
        <v>86</v>
      </c>
      <c r="C31" s="180"/>
      <c r="D31" s="181"/>
      <c r="E31" s="181"/>
      <c r="F31" s="181"/>
      <c r="G31" s="182"/>
      <c r="H31" s="174"/>
      <c r="I31" s="175"/>
      <c r="J31" s="176"/>
      <c r="K31" s="177"/>
      <c r="L31" s="176"/>
      <c r="M31" s="178"/>
      <c r="N31" s="175"/>
      <c r="O31" s="176"/>
      <c r="P31" s="176"/>
      <c r="Q31" s="177"/>
      <c r="R31" s="176"/>
      <c r="S31" s="176"/>
      <c r="T31" s="178"/>
      <c r="U31" s="187"/>
      <c r="V31" s="176"/>
      <c r="W31" s="188"/>
      <c r="X31" s="189"/>
      <c r="Y31" s="178"/>
      <c r="Z31" s="193"/>
      <c r="AA31" s="183"/>
      <c r="AB31" s="183"/>
      <c r="AC31" s="184"/>
      <c r="AD31" s="185"/>
      <c r="AE31" s="186"/>
      <c r="AF31" s="186"/>
      <c r="AG31" s="191"/>
      <c r="AH31" s="185"/>
      <c r="AI31" s="186"/>
      <c r="AJ31" s="186"/>
      <c r="AK31" s="176"/>
      <c r="AL31" s="186"/>
      <c r="AM31" s="176"/>
      <c r="AN31" s="191"/>
      <c r="AO31" s="185"/>
      <c r="AP31" s="185"/>
      <c r="AQ31" s="183"/>
      <c r="AR31" s="186"/>
      <c r="AS31" s="186"/>
      <c r="AT31" s="186"/>
      <c r="AU31" s="186"/>
      <c r="AV31" s="183"/>
      <c r="AW31" s="186"/>
      <c r="AX31" s="190"/>
      <c r="AY31" s="115"/>
    </row>
    <row r="32" spans="1:56" ht="15" thickTop="1">
      <c r="A32" s="179" t="s">
        <v>87</v>
      </c>
      <c r="B32" s="39" t="s">
        <v>88</v>
      </c>
      <c r="C32" s="180">
        <v>6</v>
      </c>
      <c r="D32" s="181">
        <v>1</v>
      </c>
      <c r="E32" s="181">
        <v>4</v>
      </c>
      <c r="F32" s="181">
        <v>5</v>
      </c>
      <c r="G32" s="181">
        <v>5</v>
      </c>
      <c r="H32" s="173">
        <v>5</v>
      </c>
      <c r="I32" s="175">
        <v>100</v>
      </c>
      <c r="J32" s="176">
        <f>H32*I32</f>
        <v>500</v>
      </c>
      <c r="K32" s="177">
        <v>6000</v>
      </c>
      <c r="L32" s="176">
        <f>H32*K32</f>
        <v>30000</v>
      </c>
      <c r="M32" s="178"/>
      <c r="N32" s="175">
        <v>1600</v>
      </c>
      <c r="O32" s="176">
        <v>3</v>
      </c>
      <c r="P32" s="176">
        <f>E32*N32*O32</f>
        <v>19200</v>
      </c>
      <c r="Q32" s="177">
        <v>1200</v>
      </c>
      <c r="R32" s="176">
        <v>1</v>
      </c>
      <c r="S32" s="176">
        <f>E32*Q32*R32</f>
        <v>4800</v>
      </c>
      <c r="T32" s="178"/>
      <c r="U32" s="187">
        <v>320</v>
      </c>
      <c r="V32" s="176">
        <f>F32*(C32+D32)*U32</f>
        <v>11200</v>
      </c>
      <c r="W32" s="188">
        <v>300</v>
      </c>
      <c r="X32" s="176">
        <f>W32*F32</f>
        <v>1500</v>
      </c>
      <c r="Y32" s="178"/>
      <c r="Z32" s="193">
        <v>1500</v>
      </c>
      <c r="AA32" s="183"/>
      <c r="AB32" s="183"/>
      <c r="AC32" s="184"/>
      <c r="AD32" s="185">
        <v>300</v>
      </c>
      <c r="AE32" s="186">
        <f>AD32*F32</f>
        <v>1500</v>
      </c>
      <c r="AF32" s="186">
        <v>500</v>
      </c>
      <c r="AG32" s="191">
        <v>100</v>
      </c>
      <c r="AH32" s="185">
        <v>3500</v>
      </c>
      <c r="AI32" s="186">
        <f>AH32*G32</f>
        <v>17500</v>
      </c>
      <c r="AJ32" s="186">
        <v>400</v>
      </c>
      <c r="AK32" s="176">
        <f>AJ32*G32</f>
        <v>2000</v>
      </c>
      <c r="AL32" s="186">
        <v>400</v>
      </c>
      <c r="AM32" s="176">
        <f>AL32*G32</f>
        <v>2000</v>
      </c>
      <c r="AN32" s="191"/>
      <c r="AO32" s="198">
        <v>0</v>
      </c>
      <c r="AP32" s="185">
        <v>0</v>
      </c>
      <c r="AQ32" s="183">
        <f>AO32*(D32+C32)*AP32*25</f>
        <v>0</v>
      </c>
      <c r="AR32" s="186"/>
      <c r="AS32" s="186"/>
      <c r="AT32" s="186"/>
      <c r="AU32" s="186"/>
      <c r="AV32" s="183">
        <f>AT32*AS32*E32</f>
        <v>0</v>
      </c>
      <c r="AW32" s="186">
        <v>0</v>
      </c>
      <c r="AX32" s="190"/>
      <c r="AY32" s="114">
        <f>J32+L32+M32+P32+S32+T32+V32+Y32+Z32+AA32+AB32+AC32+AE32+AF32+AG32+AI32+AN32+X32+AK32+AM32+AO32+AQ32+AR32+AV32+AW32+AX32</f>
        <v>92300</v>
      </c>
      <c r="BB32">
        <v>0</v>
      </c>
      <c r="BD32">
        <v>92300</v>
      </c>
    </row>
    <row r="33" spans="1:54" ht="15" thickBot="1">
      <c r="A33" s="179"/>
      <c r="B33" s="39" t="s">
        <v>89</v>
      </c>
      <c r="C33" s="180"/>
      <c r="D33" s="181"/>
      <c r="E33" s="181"/>
      <c r="F33" s="181"/>
      <c r="G33" s="182"/>
      <c r="H33" s="174"/>
      <c r="I33" s="175"/>
      <c r="J33" s="176"/>
      <c r="K33" s="177"/>
      <c r="L33" s="176"/>
      <c r="M33" s="178"/>
      <c r="N33" s="175"/>
      <c r="O33" s="176"/>
      <c r="P33" s="176"/>
      <c r="Q33" s="177"/>
      <c r="R33" s="176"/>
      <c r="S33" s="176"/>
      <c r="T33" s="178"/>
      <c r="U33" s="187"/>
      <c r="V33" s="176"/>
      <c r="W33" s="188"/>
      <c r="X33" s="189"/>
      <c r="Y33" s="178"/>
      <c r="Z33" s="193"/>
      <c r="AA33" s="183"/>
      <c r="AB33" s="183"/>
      <c r="AC33" s="184"/>
      <c r="AD33" s="185"/>
      <c r="AE33" s="186"/>
      <c r="AF33" s="186"/>
      <c r="AG33" s="191"/>
      <c r="AH33" s="185"/>
      <c r="AI33" s="186"/>
      <c r="AJ33" s="186"/>
      <c r="AK33" s="176"/>
      <c r="AL33" s="186"/>
      <c r="AM33" s="176"/>
      <c r="AN33" s="191"/>
      <c r="AO33" s="198"/>
      <c r="AP33" s="185"/>
      <c r="AQ33" s="183"/>
      <c r="AR33" s="186"/>
      <c r="AS33" s="186"/>
      <c r="AT33" s="186"/>
      <c r="AU33" s="186"/>
      <c r="AV33" s="183"/>
      <c r="AW33" s="186"/>
      <c r="AX33" s="190"/>
      <c r="AY33" s="115"/>
    </row>
    <row r="34" spans="1:54" ht="15" thickTop="1">
      <c r="A34" s="75" t="s">
        <v>90</v>
      </c>
      <c r="B34" s="40" t="s">
        <v>91</v>
      </c>
      <c r="C34" s="116">
        <v>14</v>
      </c>
      <c r="D34" s="117">
        <v>5</v>
      </c>
      <c r="E34" s="117">
        <v>4</v>
      </c>
      <c r="F34" s="117">
        <v>5</v>
      </c>
      <c r="G34" s="117">
        <v>5</v>
      </c>
      <c r="H34" s="119">
        <v>5</v>
      </c>
      <c r="I34" s="112">
        <v>4500</v>
      </c>
      <c r="J34" s="125">
        <f>H34*I34</f>
        <v>22500</v>
      </c>
      <c r="K34" s="154">
        <v>10500</v>
      </c>
      <c r="L34" s="125">
        <f>H34*K34</f>
        <v>52500</v>
      </c>
      <c r="M34" s="111"/>
      <c r="N34" s="112">
        <v>1200</v>
      </c>
      <c r="O34" s="113">
        <v>0</v>
      </c>
      <c r="P34" s="125">
        <f>E34*N34*O34</f>
        <v>0</v>
      </c>
      <c r="Q34" s="154">
        <v>400</v>
      </c>
      <c r="R34" s="113">
        <v>20</v>
      </c>
      <c r="S34" s="125">
        <f>E34*Q34*R34</f>
        <v>32000</v>
      </c>
      <c r="T34" s="111"/>
      <c r="U34" s="155">
        <v>418</v>
      </c>
      <c r="V34" s="125">
        <f>F34*(C34+D34)*U34</f>
        <v>39710</v>
      </c>
      <c r="W34" s="151">
        <v>500</v>
      </c>
      <c r="X34" s="125">
        <f>W34*F34</f>
        <v>2500</v>
      </c>
      <c r="Y34" s="111"/>
      <c r="Z34" s="153">
        <v>7000</v>
      </c>
      <c r="AA34" s="138"/>
      <c r="AB34" s="138"/>
      <c r="AC34" s="139"/>
      <c r="AD34" s="133">
        <v>500</v>
      </c>
      <c r="AE34" s="172">
        <f>AD34*F34</f>
        <v>2500</v>
      </c>
      <c r="AF34" s="135">
        <v>2000</v>
      </c>
      <c r="AG34" s="132">
        <v>1000</v>
      </c>
      <c r="AH34" s="133"/>
      <c r="AI34" s="172">
        <f>AH34*G34</f>
        <v>0</v>
      </c>
      <c r="AJ34" s="135"/>
      <c r="AK34" s="125">
        <f>AJ34*G34</f>
        <v>0</v>
      </c>
      <c r="AL34" s="135">
        <v>0</v>
      </c>
      <c r="AM34" s="125">
        <f>AL34*G34</f>
        <v>0</v>
      </c>
      <c r="AN34" s="132"/>
      <c r="AO34" s="133"/>
      <c r="AP34" s="133"/>
      <c r="AQ34" s="134">
        <f>AO34*(D34+C34)</f>
        <v>0</v>
      </c>
      <c r="AR34" s="135"/>
      <c r="AS34" s="135"/>
      <c r="AT34" s="135"/>
      <c r="AU34" s="135"/>
      <c r="AV34" s="134">
        <f>AT34*AS34*E34</f>
        <v>0</v>
      </c>
      <c r="AW34" s="135"/>
      <c r="AX34" s="150"/>
      <c r="AY34" s="114">
        <f>J34+L34+M34+P34+S34+T34+V34+Y34+Z34+AA34+AB34+AC34+AE34+AF34+AG34+AI34+AN34+X34+AK34+AM34+AO34+AQ34+AR34+AV34+AW34+AX34</f>
        <v>161710</v>
      </c>
      <c r="BB34">
        <v>161710</v>
      </c>
    </row>
    <row r="35" spans="1:54" ht="15" thickBot="1">
      <c r="A35" s="75"/>
      <c r="B35" s="41" t="s">
        <v>92</v>
      </c>
      <c r="C35" s="116"/>
      <c r="D35" s="117"/>
      <c r="E35" s="117"/>
      <c r="F35" s="117"/>
      <c r="G35" s="118"/>
      <c r="H35" s="120"/>
      <c r="I35" s="112"/>
      <c r="J35" s="125"/>
      <c r="K35" s="154"/>
      <c r="L35" s="125"/>
      <c r="M35" s="111"/>
      <c r="N35" s="112"/>
      <c r="O35" s="113"/>
      <c r="P35" s="125"/>
      <c r="Q35" s="154"/>
      <c r="R35" s="113"/>
      <c r="S35" s="125"/>
      <c r="T35" s="111"/>
      <c r="U35" s="155"/>
      <c r="V35" s="125"/>
      <c r="W35" s="151"/>
      <c r="X35" s="194"/>
      <c r="Y35" s="111"/>
      <c r="Z35" s="153"/>
      <c r="AA35" s="138"/>
      <c r="AB35" s="138"/>
      <c r="AC35" s="139"/>
      <c r="AD35" s="133"/>
      <c r="AE35" s="172"/>
      <c r="AF35" s="135"/>
      <c r="AG35" s="132"/>
      <c r="AH35" s="133"/>
      <c r="AI35" s="172"/>
      <c r="AJ35" s="135"/>
      <c r="AK35" s="125"/>
      <c r="AL35" s="135"/>
      <c r="AM35" s="125"/>
      <c r="AN35" s="132"/>
      <c r="AO35" s="133"/>
      <c r="AP35" s="133"/>
      <c r="AQ35" s="134"/>
      <c r="AR35" s="135"/>
      <c r="AS35" s="135"/>
      <c r="AT35" s="135"/>
      <c r="AU35" s="135"/>
      <c r="AV35" s="134"/>
      <c r="AW35" s="135"/>
      <c r="AX35" s="150"/>
      <c r="AY35" s="115"/>
    </row>
    <row r="36" spans="1:54" ht="15" thickTop="1">
      <c r="A36" s="75" t="s">
        <v>93</v>
      </c>
      <c r="B36" s="37" t="s">
        <v>91</v>
      </c>
      <c r="C36" s="116">
        <v>14</v>
      </c>
      <c r="D36" s="117">
        <v>5</v>
      </c>
      <c r="E36" s="117">
        <v>4</v>
      </c>
      <c r="F36" s="117">
        <v>5</v>
      </c>
      <c r="G36" s="117">
        <v>5</v>
      </c>
      <c r="H36" s="119">
        <v>5</v>
      </c>
      <c r="I36" s="112">
        <v>4500</v>
      </c>
      <c r="J36" s="125">
        <f>H36*I36</f>
        <v>22500</v>
      </c>
      <c r="K36" s="154">
        <v>10500</v>
      </c>
      <c r="L36" s="125">
        <f>H36*K36</f>
        <v>52500</v>
      </c>
      <c r="M36" s="111"/>
      <c r="N36" s="112"/>
      <c r="O36" s="113"/>
      <c r="P36" s="125">
        <f>E36*N36*O36</f>
        <v>0</v>
      </c>
      <c r="Q36" s="154">
        <v>400</v>
      </c>
      <c r="R36" s="113">
        <v>20</v>
      </c>
      <c r="S36" s="125">
        <f>E36*Q36*R36</f>
        <v>32000</v>
      </c>
      <c r="T36" s="111"/>
      <c r="U36" s="155">
        <v>418</v>
      </c>
      <c r="V36" s="125">
        <f>F36*(C36+D36)*U36</f>
        <v>39710</v>
      </c>
      <c r="W36" s="151">
        <v>500</v>
      </c>
      <c r="X36" s="125">
        <f>W36*F36</f>
        <v>2500</v>
      </c>
      <c r="Y36" s="111"/>
      <c r="Z36" s="153">
        <v>7000</v>
      </c>
      <c r="AA36" s="138"/>
      <c r="AB36" s="138"/>
      <c r="AC36" s="139"/>
      <c r="AD36" s="133">
        <v>500</v>
      </c>
      <c r="AE36" s="172">
        <f>AD36*F36</f>
        <v>2500</v>
      </c>
      <c r="AF36" s="135">
        <v>2000</v>
      </c>
      <c r="AG36" s="132">
        <v>1000</v>
      </c>
      <c r="AH36" s="133"/>
      <c r="AI36" s="172">
        <f>AH36*G36</f>
        <v>0</v>
      </c>
      <c r="AJ36" s="135"/>
      <c r="AK36" s="125">
        <f>AJ36*G36</f>
        <v>0</v>
      </c>
      <c r="AL36" s="135">
        <v>0</v>
      </c>
      <c r="AM36" s="125">
        <f>AL36*G36</f>
        <v>0</v>
      </c>
      <c r="AN36" s="132"/>
      <c r="AO36" s="133"/>
      <c r="AP36" s="133"/>
      <c r="AQ36" s="134">
        <f>AO36*(D36+C36)</f>
        <v>0</v>
      </c>
      <c r="AR36" s="135"/>
      <c r="AS36" s="135"/>
      <c r="AT36" s="135"/>
      <c r="AU36" s="135"/>
      <c r="AV36" s="134">
        <f>AT36*AS36*E36</f>
        <v>0</v>
      </c>
      <c r="AW36" s="135"/>
      <c r="AX36" s="150"/>
      <c r="AY36" s="114">
        <f>J36+L36+M36+P36+S36+T36+V36+Y36+Z36+AA36+AB36+AC36+AE36+AF36+AG36+AI36+AN36+X36+AK36+AM36+AO36+AQ36+AR36+AV36+AW36+AX36</f>
        <v>161710</v>
      </c>
      <c r="BB36">
        <v>161710</v>
      </c>
    </row>
    <row r="37" spans="1:54" ht="15" thickBot="1">
      <c r="A37" s="75"/>
      <c r="B37" s="35" t="s">
        <v>94</v>
      </c>
      <c r="C37" s="116"/>
      <c r="D37" s="117"/>
      <c r="E37" s="117"/>
      <c r="F37" s="117"/>
      <c r="G37" s="118"/>
      <c r="H37" s="120"/>
      <c r="I37" s="112"/>
      <c r="J37" s="125"/>
      <c r="K37" s="154"/>
      <c r="L37" s="125"/>
      <c r="M37" s="111"/>
      <c r="N37" s="112"/>
      <c r="O37" s="113"/>
      <c r="P37" s="125"/>
      <c r="Q37" s="154"/>
      <c r="R37" s="113"/>
      <c r="S37" s="125"/>
      <c r="T37" s="111"/>
      <c r="U37" s="155"/>
      <c r="V37" s="125"/>
      <c r="W37" s="151"/>
      <c r="X37" s="194"/>
      <c r="Y37" s="111"/>
      <c r="Z37" s="153"/>
      <c r="AA37" s="138"/>
      <c r="AB37" s="138"/>
      <c r="AC37" s="139"/>
      <c r="AD37" s="133"/>
      <c r="AE37" s="172"/>
      <c r="AF37" s="135"/>
      <c r="AG37" s="132"/>
      <c r="AH37" s="133"/>
      <c r="AI37" s="172"/>
      <c r="AJ37" s="135"/>
      <c r="AK37" s="125"/>
      <c r="AL37" s="135"/>
      <c r="AM37" s="125"/>
      <c r="AN37" s="132"/>
      <c r="AO37" s="133"/>
      <c r="AP37" s="133"/>
      <c r="AQ37" s="134"/>
      <c r="AR37" s="135"/>
      <c r="AS37" s="135"/>
      <c r="AT37" s="135"/>
      <c r="AU37" s="135"/>
      <c r="AV37" s="134"/>
      <c r="AW37" s="135"/>
      <c r="AX37" s="150"/>
      <c r="AY37" s="115"/>
    </row>
    <row r="38" spans="1:54" ht="15" thickTop="1">
      <c r="A38" s="202" t="s">
        <v>95</v>
      </c>
      <c r="B38" s="42" t="s">
        <v>96</v>
      </c>
      <c r="C38" s="203">
        <v>14</v>
      </c>
      <c r="D38" s="204">
        <v>5</v>
      </c>
      <c r="E38" s="204">
        <v>4</v>
      </c>
      <c r="F38" s="204">
        <v>5</v>
      </c>
      <c r="G38" s="204">
        <v>5</v>
      </c>
      <c r="H38" s="206">
        <v>5</v>
      </c>
      <c r="I38" s="200">
        <v>4500</v>
      </c>
      <c r="J38" s="201">
        <f>H38*I38</f>
        <v>22500</v>
      </c>
      <c r="K38" s="213">
        <v>10500</v>
      </c>
      <c r="L38" s="201">
        <f>H38*K38</f>
        <v>52500</v>
      </c>
      <c r="M38" s="199"/>
      <c r="N38" s="200">
        <v>1200</v>
      </c>
      <c r="O38" s="201">
        <v>7</v>
      </c>
      <c r="P38" s="201">
        <f>E38*N38*O38</f>
        <v>33600</v>
      </c>
      <c r="Q38" s="213">
        <v>800</v>
      </c>
      <c r="R38" s="201">
        <v>5</v>
      </c>
      <c r="S38" s="201">
        <f>E38*Q38*R38</f>
        <v>16000</v>
      </c>
      <c r="T38" s="199"/>
      <c r="U38" s="218">
        <v>500</v>
      </c>
      <c r="V38" s="201">
        <f>F38*(C38+D38)*U38</f>
        <v>47500</v>
      </c>
      <c r="W38" s="215">
        <v>500</v>
      </c>
      <c r="X38" s="201">
        <f>W38*F38</f>
        <v>2500</v>
      </c>
      <c r="Y38" s="199"/>
      <c r="Z38" s="217">
        <v>7000</v>
      </c>
      <c r="AA38" s="210"/>
      <c r="AB38" s="210"/>
      <c r="AC38" s="212"/>
      <c r="AD38" s="209">
        <v>500</v>
      </c>
      <c r="AE38" s="211">
        <f>AD38*F38</f>
        <v>2500</v>
      </c>
      <c r="AF38" s="211">
        <v>2000</v>
      </c>
      <c r="AG38" s="208">
        <v>1000</v>
      </c>
      <c r="AH38" s="209"/>
      <c r="AI38" s="211">
        <f>AH38*G38</f>
        <v>0</v>
      </c>
      <c r="AJ38" s="211"/>
      <c r="AK38" s="201">
        <f>AJ38*G38</f>
        <v>0</v>
      </c>
      <c r="AL38" s="211">
        <v>800</v>
      </c>
      <c r="AM38" s="201">
        <f>AL38*G38</f>
        <v>4000</v>
      </c>
      <c r="AN38" s="208"/>
      <c r="AO38" s="209"/>
      <c r="AP38" s="209"/>
      <c r="AQ38" s="210">
        <f>AO38*(D38+C38)</f>
        <v>0</v>
      </c>
      <c r="AR38" s="211"/>
      <c r="AS38" s="211"/>
      <c r="AT38" s="211"/>
      <c r="AU38" s="211"/>
      <c r="AV38" s="210">
        <f>AT38*AS38*E38</f>
        <v>0</v>
      </c>
      <c r="AW38" s="211"/>
      <c r="AX38" s="214"/>
      <c r="AY38" s="114">
        <f>J38+L38+M38+P38+S38+T38+V38+Y38+Z38+AA38+AB38+AC38+AE38+AF38+AG38+AI38+AN38+X38+AK38+AM38+AO38+AQ38+AR38+AV38+AW38+AX38</f>
        <v>191100</v>
      </c>
      <c r="BB38">
        <v>191100</v>
      </c>
    </row>
    <row r="39" spans="1:54" ht="15" thickBot="1">
      <c r="A39" s="202"/>
      <c r="B39" s="42" t="s">
        <v>97</v>
      </c>
      <c r="C39" s="203"/>
      <c r="D39" s="204"/>
      <c r="E39" s="204"/>
      <c r="F39" s="204"/>
      <c r="G39" s="205"/>
      <c r="H39" s="207"/>
      <c r="I39" s="200"/>
      <c r="J39" s="201"/>
      <c r="K39" s="213"/>
      <c r="L39" s="201"/>
      <c r="M39" s="199"/>
      <c r="N39" s="200"/>
      <c r="O39" s="201"/>
      <c r="P39" s="201"/>
      <c r="Q39" s="213"/>
      <c r="R39" s="201"/>
      <c r="S39" s="201"/>
      <c r="T39" s="199"/>
      <c r="U39" s="218"/>
      <c r="V39" s="201"/>
      <c r="W39" s="215"/>
      <c r="X39" s="216"/>
      <c r="Y39" s="199"/>
      <c r="Z39" s="217"/>
      <c r="AA39" s="210"/>
      <c r="AB39" s="210"/>
      <c r="AC39" s="212"/>
      <c r="AD39" s="209"/>
      <c r="AE39" s="211"/>
      <c r="AF39" s="211"/>
      <c r="AG39" s="208"/>
      <c r="AH39" s="209"/>
      <c r="AI39" s="211"/>
      <c r="AJ39" s="211"/>
      <c r="AK39" s="201"/>
      <c r="AL39" s="211"/>
      <c r="AM39" s="201"/>
      <c r="AN39" s="208"/>
      <c r="AO39" s="209"/>
      <c r="AP39" s="209"/>
      <c r="AQ39" s="210"/>
      <c r="AR39" s="211"/>
      <c r="AS39" s="211"/>
      <c r="AT39" s="211"/>
      <c r="AU39" s="211"/>
      <c r="AV39" s="210"/>
      <c r="AW39" s="211"/>
      <c r="AX39" s="214"/>
      <c r="AY39" s="115"/>
    </row>
    <row r="40" spans="1:54" ht="15" thickTop="1">
      <c r="A40" s="202" t="s">
        <v>98</v>
      </c>
      <c r="B40" s="43" t="s">
        <v>114</v>
      </c>
      <c r="C40" s="203">
        <v>14</v>
      </c>
      <c r="D40" s="204">
        <v>5</v>
      </c>
      <c r="E40" s="204"/>
      <c r="F40" s="204"/>
      <c r="G40" s="204"/>
      <c r="H40" s="206">
        <v>15</v>
      </c>
      <c r="I40" s="200">
        <v>4500</v>
      </c>
      <c r="J40" s="201">
        <f>H40*I40</f>
        <v>67500</v>
      </c>
      <c r="K40" s="213">
        <v>10000</v>
      </c>
      <c r="L40" s="201">
        <f>H40*K40</f>
        <v>150000</v>
      </c>
      <c r="M40" s="199"/>
      <c r="N40" s="200"/>
      <c r="O40" s="201"/>
      <c r="P40" s="201">
        <f>E40*N40*O40</f>
        <v>0</v>
      </c>
      <c r="Q40" s="213"/>
      <c r="R40" s="201"/>
      <c r="S40" s="201">
        <f>E40*Q40*R40</f>
        <v>0</v>
      </c>
      <c r="T40" s="199"/>
      <c r="U40" s="218"/>
      <c r="V40" s="201">
        <f>F40*(C40+D40)*U40</f>
        <v>0</v>
      </c>
      <c r="W40" s="215"/>
      <c r="X40" s="201">
        <f>W40*F40</f>
        <v>0</v>
      </c>
      <c r="Y40" s="199"/>
      <c r="Z40" s="217"/>
      <c r="AA40" s="210">
        <v>600000</v>
      </c>
      <c r="AB40" s="210"/>
      <c r="AC40" s="212"/>
      <c r="AD40" s="209"/>
      <c r="AE40" s="211">
        <f>AD40*F40</f>
        <v>0</v>
      </c>
      <c r="AF40" s="211"/>
      <c r="AG40" s="208"/>
      <c r="AH40" s="209"/>
      <c r="AI40" s="211">
        <f>AH40*G40</f>
        <v>0</v>
      </c>
      <c r="AJ40" s="211"/>
      <c r="AK40" s="201">
        <f>AJ40*G40</f>
        <v>0</v>
      </c>
      <c r="AL40" s="211"/>
      <c r="AM40" s="201">
        <f>AL40*G40</f>
        <v>0</v>
      </c>
      <c r="AN40" s="208"/>
      <c r="AO40" s="219">
        <v>24</v>
      </c>
      <c r="AP40" s="209">
        <v>15</v>
      </c>
      <c r="AQ40" s="210">
        <f>AO40*(D40+C40)*15*20</f>
        <v>136800</v>
      </c>
      <c r="AR40" s="211">
        <f>15*26*18</f>
        <v>7020</v>
      </c>
      <c r="AS40" s="211"/>
      <c r="AT40" s="211"/>
      <c r="AU40" s="211"/>
      <c r="AV40" s="210">
        <f>AT40*AS40*E40</f>
        <v>0</v>
      </c>
      <c r="AW40" s="211">
        <v>5000</v>
      </c>
      <c r="AX40" s="214"/>
      <c r="AY40" s="114">
        <f>J40+L40+M40+P40+S40+T40+V40+Y40+Z40+AA40+AB40+AC40+AE40+AF40+AG40+AI40+AN40+X40+AK40+AM40+AO40+AQ40+AR40+AV40+AW40+AX40</f>
        <v>966344</v>
      </c>
      <c r="BB40">
        <v>966344</v>
      </c>
    </row>
    <row r="41" spans="1:54" ht="15" thickBot="1">
      <c r="A41" s="202"/>
      <c r="B41" s="43" t="s">
        <v>115</v>
      </c>
      <c r="C41" s="203"/>
      <c r="D41" s="204"/>
      <c r="E41" s="204"/>
      <c r="F41" s="204"/>
      <c r="G41" s="205"/>
      <c r="H41" s="207"/>
      <c r="I41" s="200"/>
      <c r="J41" s="201"/>
      <c r="K41" s="213"/>
      <c r="L41" s="201"/>
      <c r="M41" s="199"/>
      <c r="N41" s="200"/>
      <c r="O41" s="201"/>
      <c r="P41" s="201"/>
      <c r="Q41" s="213"/>
      <c r="R41" s="201"/>
      <c r="S41" s="201"/>
      <c r="T41" s="199"/>
      <c r="U41" s="218"/>
      <c r="V41" s="201"/>
      <c r="W41" s="215"/>
      <c r="X41" s="216"/>
      <c r="Y41" s="199"/>
      <c r="Z41" s="217"/>
      <c r="AA41" s="210"/>
      <c r="AB41" s="210"/>
      <c r="AC41" s="212"/>
      <c r="AD41" s="209"/>
      <c r="AE41" s="211"/>
      <c r="AF41" s="211"/>
      <c r="AG41" s="208"/>
      <c r="AH41" s="209"/>
      <c r="AI41" s="211"/>
      <c r="AJ41" s="211"/>
      <c r="AK41" s="201"/>
      <c r="AL41" s="211"/>
      <c r="AM41" s="201"/>
      <c r="AN41" s="208"/>
      <c r="AO41" s="219"/>
      <c r="AP41" s="209"/>
      <c r="AQ41" s="210"/>
      <c r="AR41" s="211"/>
      <c r="AS41" s="211"/>
      <c r="AT41" s="211"/>
      <c r="AU41" s="211"/>
      <c r="AV41" s="210"/>
      <c r="AW41" s="211"/>
      <c r="AX41" s="214"/>
      <c r="AY41" s="115"/>
    </row>
    <row r="42" spans="1:54" ht="15" thickTop="1">
      <c r="A42" s="202" t="s">
        <v>116</v>
      </c>
      <c r="B42" s="43" t="s">
        <v>117</v>
      </c>
      <c r="C42" s="203">
        <v>14</v>
      </c>
      <c r="D42" s="204">
        <v>5</v>
      </c>
      <c r="E42" s="204">
        <v>5</v>
      </c>
      <c r="F42" s="204">
        <v>6</v>
      </c>
      <c r="G42" s="204">
        <v>6</v>
      </c>
      <c r="H42" s="206">
        <v>6</v>
      </c>
      <c r="I42" s="200">
        <v>4500</v>
      </c>
      <c r="J42" s="201">
        <f>H42*I42</f>
        <v>27000</v>
      </c>
      <c r="K42" s="213">
        <v>10000</v>
      </c>
      <c r="L42" s="201">
        <f>H42*K42</f>
        <v>60000</v>
      </c>
      <c r="M42" s="199"/>
      <c r="N42" s="200">
        <v>1030</v>
      </c>
      <c r="O42" s="201">
        <v>7</v>
      </c>
      <c r="P42" s="201">
        <f>E42*N42*O42</f>
        <v>36050</v>
      </c>
      <c r="Q42" s="213">
        <v>610</v>
      </c>
      <c r="R42" s="201">
        <v>5</v>
      </c>
      <c r="S42" s="201">
        <f>E42*Q42*R42</f>
        <v>15250</v>
      </c>
      <c r="T42" s="199"/>
      <c r="U42" s="218">
        <v>520</v>
      </c>
      <c r="V42" s="201">
        <f>F42*(C42+D42)*U42</f>
        <v>59280</v>
      </c>
      <c r="W42" s="215">
        <v>2000</v>
      </c>
      <c r="X42" s="201">
        <f>W42*F42</f>
        <v>12000</v>
      </c>
      <c r="Y42" s="199"/>
      <c r="Z42" s="217">
        <v>7000</v>
      </c>
      <c r="AA42" s="210"/>
      <c r="AB42" s="210"/>
      <c r="AC42" s="212"/>
      <c r="AD42" s="209">
        <v>500</v>
      </c>
      <c r="AE42" s="211">
        <f>AD42*F42</f>
        <v>3000</v>
      </c>
      <c r="AF42" s="211">
        <v>2000</v>
      </c>
      <c r="AG42" s="208">
        <v>500</v>
      </c>
      <c r="AH42" s="209">
        <v>2000</v>
      </c>
      <c r="AI42" s="211">
        <f>AH42*G42</f>
        <v>12000</v>
      </c>
      <c r="AJ42" s="211">
        <v>500</v>
      </c>
      <c r="AK42" s="201">
        <f>AJ42*G42</f>
        <v>3000</v>
      </c>
      <c r="AL42" s="211">
        <v>800</v>
      </c>
      <c r="AM42" s="201">
        <f>AL42*G42</f>
        <v>4800</v>
      </c>
      <c r="AN42" s="208"/>
      <c r="AO42" s="209"/>
      <c r="AP42" s="209"/>
      <c r="AQ42" s="210">
        <f>AO42*(D42+C42)</f>
        <v>0</v>
      </c>
      <c r="AR42" s="211"/>
      <c r="AS42" s="211"/>
      <c r="AT42" s="211"/>
      <c r="AU42" s="211"/>
      <c r="AV42" s="210">
        <f>AT42*AS42*E42</f>
        <v>0</v>
      </c>
      <c r="AW42" s="211"/>
      <c r="AX42" s="214"/>
      <c r="AY42" s="114">
        <f>J42+L42+M42+P42+S42+T42+V42+Y42+Z42+AA42+AB42+AC42+AE42+AF42+AG42+AI42+AN42+X42+AK42+AM42+AO42+AQ42+AR42+AV42+AW42+AX42</f>
        <v>241880</v>
      </c>
      <c r="BB42">
        <v>241880</v>
      </c>
    </row>
    <row r="43" spans="1:54" ht="15" thickBot="1">
      <c r="A43" s="202"/>
      <c r="B43" s="43" t="s">
        <v>118</v>
      </c>
      <c r="C43" s="203"/>
      <c r="D43" s="204"/>
      <c r="E43" s="204"/>
      <c r="F43" s="204"/>
      <c r="G43" s="205"/>
      <c r="H43" s="207"/>
      <c r="I43" s="200"/>
      <c r="J43" s="201"/>
      <c r="K43" s="213"/>
      <c r="L43" s="201"/>
      <c r="M43" s="199"/>
      <c r="N43" s="200"/>
      <c r="O43" s="201"/>
      <c r="P43" s="201"/>
      <c r="Q43" s="213"/>
      <c r="R43" s="201"/>
      <c r="S43" s="201"/>
      <c r="T43" s="199"/>
      <c r="U43" s="218"/>
      <c r="V43" s="201"/>
      <c r="W43" s="215"/>
      <c r="X43" s="216"/>
      <c r="Y43" s="199"/>
      <c r="Z43" s="217"/>
      <c r="AA43" s="210"/>
      <c r="AB43" s="210"/>
      <c r="AC43" s="212"/>
      <c r="AD43" s="209"/>
      <c r="AE43" s="211"/>
      <c r="AF43" s="211"/>
      <c r="AG43" s="208"/>
      <c r="AH43" s="209"/>
      <c r="AI43" s="211"/>
      <c r="AJ43" s="211"/>
      <c r="AK43" s="201"/>
      <c r="AL43" s="211"/>
      <c r="AM43" s="201"/>
      <c r="AN43" s="208"/>
      <c r="AO43" s="209"/>
      <c r="AP43" s="209"/>
      <c r="AQ43" s="210"/>
      <c r="AR43" s="211"/>
      <c r="AS43" s="211"/>
      <c r="AT43" s="211"/>
      <c r="AU43" s="211"/>
      <c r="AV43" s="210"/>
      <c r="AW43" s="211"/>
      <c r="AX43" s="214"/>
      <c r="AY43" s="115"/>
    </row>
    <row r="44" spans="1:54" ht="15" thickTop="1">
      <c r="A44" s="202" t="s">
        <v>119</v>
      </c>
      <c r="B44" s="44" t="s">
        <v>103</v>
      </c>
      <c r="C44" s="203">
        <v>14</v>
      </c>
      <c r="D44" s="204">
        <v>5</v>
      </c>
      <c r="E44" s="204">
        <v>1</v>
      </c>
      <c r="F44" s="204">
        <v>1</v>
      </c>
      <c r="G44" s="204">
        <v>1</v>
      </c>
      <c r="H44" s="206">
        <v>6</v>
      </c>
      <c r="I44" s="200">
        <v>4500</v>
      </c>
      <c r="J44" s="201">
        <f>H44*I44</f>
        <v>27000</v>
      </c>
      <c r="K44" s="213">
        <v>10000</v>
      </c>
      <c r="L44" s="201">
        <f>H44*K44</f>
        <v>60000</v>
      </c>
      <c r="M44" s="199"/>
      <c r="N44" s="200">
        <v>1600</v>
      </c>
      <c r="O44" s="201">
        <v>7</v>
      </c>
      <c r="P44" s="201">
        <f>E44*N44*O44</f>
        <v>11200</v>
      </c>
      <c r="Q44" s="213">
        <v>1200</v>
      </c>
      <c r="R44" s="201">
        <v>5</v>
      </c>
      <c r="S44" s="201">
        <f>E44*Q44*R44</f>
        <v>6000</v>
      </c>
      <c r="T44" s="199"/>
      <c r="U44" s="218">
        <v>320</v>
      </c>
      <c r="V44" s="201">
        <f>F44*(C44+D44)*U44</f>
        <v>6080</v>
      </c>
      <c r="W44" s="215">
        <v>1000</v>
      </c>
      <c r="X44" s="201">
        <f>W44*F44</f>
        <v>1000</v>
      </c>
      <c r="Y44" s="199"/>
      <c r="Z44" s="217">
        <v>7000</v>
      </c>
      <c r="AA44" s="210">
        <f>19*9000</f>
        <v>171000</v>
      </c>
      <c r="AB44" s="210"/>
      <c r="AC44" s="212"/>
      <c r="AD44" s="209">
        <v>500</v>
      </c>
      <c r="AE44" s="211">
        <f>AD44*F44</f>
        <v>500</v>
      </c>
      <c r="AF44" s="211">
        <v>2000</v>
      </c>
      <c r="AG44" s="208">
        <v>500</v>
      </c>
      <c r="AH44" s="209">
        <v>2100</v>
      </c>
      <c r="AI44" s="211">
        <f>AH44*G44</f>
        <v>2100</v>
      </c>
      <c r="AJ44" s="211">
        <v>400</v>
      </c>
      <c r="AK44" s="201">
        <f>AJ44*G44</f>
        <v>400</v>
      </c>
      <c r="AL44" s="211">
        <v>800</v>
      </c>
      <c r="AM44" s="201">
        <f>AL44*G44</f>
        <v>800</v>
      </c>
      <c r="AN44" s="208"/>
      <c r="AO44" s="220">
        <v>18</v>
      </c>
      <c r="AP44" s="209">
        <v>5</v>
      </c>
      <c r="AQ44" s="210">
        <f>AO44*(D44+C44)*AP44*25</f>
        <v>42750</v>
      </c>
      <c r="AR44" s="211"/>
      <c r="AS44" s="211"/>
      <c r="AT44" s="211"/>
      <c r="AU44" s="211"/>
      <c r="AV44" s="210">
        <f>AT44*AS44*E44</f>
        <v>0</v>
      </c>
      <c r="AW44" s="211">
        <v>3000</v>
      </c>
      <c r="AX44" s="214"/>
      <c r="AY44" s="114">
        <f>J44+L44+M44+P44+S44+T44+V44+Y44+Z44+AA44+AB44+AC44+AE44+AF44+AG44+AI44+AN44+X44+AK44+AM44+AO44+AQ44+AR44+AV44+AW44+AX44</f>
        <v>341348</v>
      </c>
      <c r="BB44">
        <v>341348</v>
      </c>
    </row>
    <row r="45" spans="1:54" ht="15" thickBot="1">
      <c r="A45" s="202"/>
      <c r="B45" s="43" t="s">
        <v>104</v>
      </c>
      <c r="C45" s="203"/>
      <c r="D45" s="204"/>
      <c r="E45" s="204"/>
      <c r="F45" s="204"/>
      <c r="G45" s="205"/>
      <c r="H45" s="207"/>
      <c r="I45" s="200"/>
      <c r="J45" s="201"/>
      <c r="K45" s="213"/>
      <c r="L45" s="201"/>
      <c r="M45" s="199"/>
      <c r="N45" s="200"/>
      <c r="O45" s="201"/>
      <c r="P45" s="201"/>
      <c r="Q45" s="213"/>
      <c r="R45" s="201"/>
      <c r="S45" s="201"/>
      <c r="T45" s="199"/>
      <c r="U45" s="218"/>
      <c r="V45" s="201"/>
      <c r="W45" s="215"/>
      <c r="X45" s="216"/>
      <c r="Y45" s="199"/>
      <c r="Z45" s="217"/>
      <c r="AA45" s="210"/>
      <c r="AB45" s="210"/>
      <c r="AC45" s="212"/>
      <c r="AD45" s="209"/>
      <c r="AE45" s="211"/>
      <c r="AF45" s="211"/>
      <c r="AG45" s="208"/>
      <c r="AH45" s="209"/>
      <c r="AI45" s="211"/>
      <c r="AJ45" s="211"/>
      <c r="AK45" s="201"/>
      <c r="AL45" s="211"/>
      <c r="AM45" s="201"/>
      <c r="AN45" s="208"/>
      <c r="AO45" s="220"/>
      <c r="AP45" s="209"/>
      <c r="AQ45" s="210"/>
      <c r="AR45" s="211"/>
      <c r="AS45" s="211"/>
      <c r="AT45" s="211"/>
      <c r="AU45" s="211"/>
      <c r="AV45" s="210"/>
      <c r="AW45" s="211"/>
      <c r="AX45" s="214"/>
      <c r="AY45" s="115"/>
    </row>
    <row r="46" spans="1:54" ht="15" thickTop="1">
      <c r="A46" s="202" t="s">
        <v>120</v>
      </c>
      <c r="B46" s="44" t="s">
        <v>105</v>
      </c>
      <c r="C46" s="203">
        <v>14</v>
      </c>
      <c r="D46" s="204">
        <v>6</v>
      </c>
      <c r="E46" s="204">
        <v>4</v>
      </c>
      <c r="F46" s="204">
        <v>5</v>
      </c>
      <c r="G46" s="204">
        <v>5</v>
      </c>
      <c r="H46" s="206">
        <v>5</v>
      </c>
      <c r="I46" s="200">
        <v>4500</v>
      </c>
      <c r="J46" s="201">
        <f>H46*I46</f>
        <v>22500</v>
      </c>
      <c r="K46" s="213">
        <v>10000</v>
      </c>
      <c r="L46" s="201">
        <f>H46*K46</f>
        <v>50000</v>
      </c>
      <c r="M46" s="199"/>
      <c r="N46" s="200">
        <v>1600</v>
      </c>
      <c r="O46" s="201">
        <v>7</v>
      </c>
      <c r="P46" s="201">
        <f>E46*N46*O46</f>
        <v>44800</v>
      </c>
      <c r="Q46" s="213">
        <v>1200</v>
      </c>
      <c r="R46" s="201">
        <v>5</v>
      </c>
      <c r="S46" s="201">
        <f>E46*Q46*R46</f>
        <v>24000</v>
      </c>
      <c r="T46" s="199"/>
      <c r="U46" s="218">
        <v>320</v>
      </c>
      <c r="V46" s="201">
        <f>F46*(C46+D46)*U46</f>
        <v>32000</v>
      </c>
      <c r="W46" s="215">
        <v>1000</v>
      </c>
      <c r="X46" s="201">
        <f>W46*F46</f>
        <v>5000</v>
      </c>
      <c r="Y46" s="199"/>
      <c r="Z46" s="217">
        <v>8000</v>
      </c>
      <c r="AA46" s="210"/>
      <c r="AB46" s="210"/>
      <c r="AC46" s="212"/>
      <c r="AD46" s="209">
        <v>500</v>
      </c>
      <c r="AE46" s="211">
        <f>AD46*F46</f>
        <v>2500</v>
      </c>
      <c r="AF46" s="211">
        <v>1500</v>
      </c>
      <c r="AG46" s="208">
        <v>500</v>
      </c>
      <c r="AH46" s="209">
        <v>4200</v>
      </c>
      <c r="AI46" s="211">
        <f>AH46*G46</f>
        <v>21000</v>
      </c>
      <c r="AJ46" s="211">
        <v>800</v>
      </c>
      <c r="AK46" s="201">
        <f>AJ46*G46</f>
        <v>4000</v>
      </c>
      <c r="AL46" s="211">
        <v>800</v>
      </c>
      <c r="AM46" s="201">
        <f>AL46*G46</f>
        <v>4000</v>
      </c>
      <c r="AN46" s="208"/>
      <c r="AO46" s="209"/>
      <c r="AP46" s="209"/>
      <c r="AQ46" s="210">
        <f>AO46*(D46+C46)</f>
        <v>0</v>
      </c>
      <c r="AR46" s="211"/>
      <c r="AS46" s="211"/>
      <c r="AT46" s="211"/>
      <c r="AU46" s="211"/>
      <c r="AV46" s="210">
        <f>AT46*AS46*E46</f>
        <v>0</v>
      </c>
      <c r="AW46" s="211"/>
      <c r="AX46" s="214"/>
      <c r="AY46" s="114">
        <f>J46+L46+M46+P46+S46+T46+V46+Y46+Z46+AA46+AB46+AC46+AE46+AF46+AG46+AI46+AN46+X46+AK46+AM46+AO46+AQ46+AR46+AV46+AW46+AX46</f>
        <v>219800</v>
      </c>
      <c r="BB46">
        <v>219800</v>
      </c>
    </row>
    <row r="47" spans="1:54" ht="15" thickBot="1">
      <c r="A47" s="202"/>
      <c r="B47" s="43" t="s">
        <v>106</v>
      </c>
      <c r="C47" s="203"/>
      <c r="D47" s="204"/>
      <c r="E47" s="204"/>
      <c r="F47" s="204"/>
      <c r="G47" s="205"/>
      <c r="H47" s="207"/>
      <c r="I47" s="200"/>
      <c r="J47" s="201"/>
      <c r="K47" s="213"/>
      <c r="L47" s="201"/>
      <c r="M47" s="199"/>
      <c r="N47" s="200"/>
      <c r="O47" s="201"/>
      <c r="P47" s="201"/>
      <c r="Q47" s="213"/>
      <c r="R47" s="201"/>
      <c r="S47" s="201"/>
      <c r="T47" s="199"/>
      <c r="U47" s="218"/>
      <c r="V47" s="201"/>
      <c r="W47" s="215"/>
      <c r="X47" s="216"/>
      <c r="Y47" s="199"/>
      <c r="Z47" s="217"/>
      <c r="AA47" s="210"/>
      <c r="AB47" s="210"/>
      <c r="AC47" s="212"/>
      <c r="AD47" s="209"/>
      <c r="AE47" s="211"/>
      <c r="AF47" s="211"/>
      <c r="AG47" s="208"/>
      <c r="AH47" s="209"/>
      <c r="AI47" s="211"/>
      <c r="AJ47" s="211"/>
      <c r="AK47" s="201"/>
      <c r="AL47" s="211"/>
      <c r="AM47" s="201"/>
      <c r="AN47" s="208"/>
      <c r="AO47" s="209"/>
      <c r="AP47" s="209"/>
      <c r="AQ47" s="210"/>
      <c r="AR47" s="211"/>
      <c r="AS47" s="211"/>
      <c r="AT47" s="211"/>
      <c r="AU47" s="211"/>
      <c r="AV47" s="210"/>
      <c r="AW47" s="211"/>
      <c r="AX47" s="214"/>
      <c r="AY47" s="115"/>
    </row>
    <row r="48" spans="1:54" ht="15" thickTop="1">
      <c r="A48" s="202" t="s">
        <v>120</v>
      </c>
      <c r="B48" s="44" t="s">
        <v>107</v>
      </c>
      <c r="C48" s="203">
        <v>14</v>
      </c>
      <c r="D48" s="204">
        <v>6</v>
      </c>
      <c r="E48" s="204">
        <v>4</v>
      </c>
      <c r="F48" s="204">
        <v>5</v>
      </c>
      <c r="G48" s="204">
        <v>5</v>
      </c>
      <c r="H48" s="206">
        <v>5</v>
      </c>
      <c r="I48" s="200">
        <v>5300</v>
      </c>
      <c r="J48" s="201">
        <f>H48*I48</f>
        <v>26500</v>
      </c>
      <c r="K48" s="213">
        <v>10000</v>
      </c>
      <c r="L48" s="201">
        <f>H48*K48</f>
        <v>50000</v>
      </c>
      <c r="M48" s="199"/>
      <c r="N48" s="200"/>
      <c r="O48" s="201"/>
      <c r="P48" s="201">
        <f>E48*N48*O48</f>
        <v>0</v>
      </c>
      <c r="Q48" s="213"/>
      <c r="R48" s="201"/>
      <c r="S48" s="201">
        <f>E48*Q48*R48</f>
        <v>0</v>
      </c>
      <c r="T48" s="199"/>
      <c r="U48" s="218"/>
      <c r="V48" s="201">
        <f>F48*(C48+D48)*U48</f>
        <v>0</v>
      </c>
      <c r="W48" s="215"/>
      <c r="X48" s="201">
        <f>W48*F48</f>
        <v>0</v>
      </c>
      <c r="Y48" s="199"/>
      <c r="Z48" s="217"/>
      <c r="AA48" s="210">
        <v>200000</v>
      </c>
      <c r="AB48" s="210"/>
      <c r="AC48" s="212"/>
      <c r="AD48" s="209">
        <v>500</v>
      </c>
      <c r="AE48" s="211">
        <f>AD48*F48</f>
        <v>2500</v>
      </c>
      <c r="AF48" s="211">
        <v>3000</v>
      </c>
      <c r="AG48" s="208">
        <v>1000</v>
      </c>
      <c r="AH48" s="209"/>
      <c r="AI48" s="211">
        <f>AH48*G48</f>
        <v>0</v>
      </c>
      <c r="AJ48" s="211"/>
      <c r="AK48" s="201">
        <f>AJ48*G48</f>
        <v>0</v>
      </c>
      <c r="AL48" s="211"/>
      <c r="AM48" s="201">
        <f>AL48*G48</f>
        <v>0</v>
      </c>
      <c r="AN48" s="208"/>
      <c r="AO48" s="220">
        <v>14</v>
      </c>
      <c r="AP48" s="209">
        <v>6</v>
      </c>
      <c r="AQ48" s="210">
        <f>AO48*(D48+C48)*AP48*25</f>
        <v>42000</v>
      </c>
      <c r="AR48" s="211"/>
      <c r="AS48" s="221">
        <v>200</v>
      </c>
      <c r="AT48" s="211">
        <v>3</v>
      </c>
      <c r="AU48" s="211">
        <v>5</v>
      </c>
      <c r="AV48" s="210">
        <f>AT48*AS48*E48*AU48*25</f>
        <v>300000</v>
      </c>
      <c r="AW48" s="211"/>
      <c r="AX48" s="214"/>
      <c r="AY48" s="114">
        <f>J48+L48+M48+P48+S48+T48+V48+Y48+Z48+AA48+AB48+AC48+AE48+AF48+AG48+AI48+AN48+X48+AK48+AM48+AO48+AQ48+AR48+AV48+AW48+AX48</f>
        <v>625014</v>
      </c>
      <c r="BB48">
        <v>625014</v>
      </c>
    </row>
    <row r="49" spans="1:54" ht="15" thickBot="1">
      <c r="A49" s="202"/>
      <c r="B49" s="43" t="s">
        <v>121</v>
      </c>
      <c r="C49" s="203"/>
      <c r="D49" s="204"/>
      <c r="E49" s="204"/>
      <c r="F49" s="204"/>
      <c r="G49" s="205"/>
      <c r="H49" s="207"/>
      <c r="I49" s="200"/>
      <c r="J49" s="201"/>
      <c r="K49" s="213"/>
      <c r="L49" s="201"/>
      <c r="M49" s="199"/>
      <c r="N49" s="200"/>
      <c r="O49" s="201"/>
      <c r="P49" s="201"/>
      <c r="Q49" s="213"/>
      <c r="R49" s="201"/>
      <c r="S49" s="201"/>
      <c r="T49" s="199"/>
      <c r="U49" s="218"/>
      <c r="V49" s="201"/>
      <c r="W49" s="215"/>
      <c r="X49" s="216"/>
      <c r="Y49" s="199"/>
      <c r="Z49" s="217"/>
      <c r="AA49" s="210"/>
      <c r="AB49" s="210"/>
      <c r="AC49" s="212"/>
      <c r="AD49" s="209"/>
      <c r="AE49" s="211"/>
      <c r="AF49" s="211"/>
      <c r="AG49" s="208"/>
      <c r="AH49" s="209"/>
      <c r="AI49" s="211"/>
      <c r="AJ49" s="211"/>
      <c r="AK49" s="201"/>
      <c r="AL49" s="211"/>
      <c r="AM49" s="201"/>
      <c r="AN49" s="208"/>
      <c r="AO49" s="220"/>
      <c r="AP49" s="209"/>
      <c r="AQ49" s="210"/>
      <c r="AR49" s="211"/>
      <c r="AS49" s="221"/>
      <c r="AT49" s="211"/>
      <c r="AU49" s="211"/>
      <c r="AV49" s="210"/>
      <c r="AW49" s="211"/>
      <c r="AX49" s="214"/>
      <c r="AY49" s="115"/>
    </row>
    <row r="50" spans="1:54" ht="15" thickTop="1">
      <c r="A50" s="202" t="s">
        <v>120</v>
      </c>
      <c r="B50" s="44" t="s">
        <v>108</v>
      </c>
      <c r="C50" s="203">
        <v>14</v>
      </c>
      <c r="D50" s="204">
        <v>6</v>
      </c>
      <c r="E50" s="204">
        <v>3</v>
      </c>
      <c r="F50" s="204">
        <v>3</v>
      </c>
      <c r="G50" s="204">
        <v>3</v>
      </c>
      <c r="H50" s="206">
        <v>3</v>
      </c>
      <c r="I50" s="200">
        <v>5300</v>
      </c>
      <c r="J50" s="201">
        <f>H50*I50</f>
        <v>15900</v>
      </c>
      <c r="K50" s="213">
        <v>10000</v>
      </c>
      <c r="L50" s="201">
        <f>H50*K50</f>
        <v>30000</v>
      </c>
      <c r="M50" s="199"/>
      <c r="N50" s="200"/>
      <c r="O50" s="201"/>
      <c r="P50" s="201">
        <f>E50*N50*O50</f>
        <v>0</v>
      </c>
      <c r="Q50" s="213"/>
      <c r="R50" s="201"/>
      <c r="S50" s="201">
        <f>E50*Q50*R50</f>
        <v>0</v>
      </c>
      <c r="T50" s="199"/>
      <c r="U50" s="218"/>
      <c r="V50" s="201">
        <f>F50*(C50+D50)*U50</f>
        <v>0</v>
      </c>
      <c r="W50" s="215"/>
      <c r="X50" s="201">
        <f>W50*F50</f>
        <v>0</v>
      </c>
      <c r="Y50" s="199"/>
      <c r="Z50" s="217"/>
      <c r="AA50" s="210"/>
      <c r="AB50" s="210"/>
      <c r="AC50" s="212"/>
      <c r="AD50" s="209">
        <v>500</v>
      </c>
      <c r="AE50" s="211">
        <f>AD50*F50</f>
        <v>1500</v>
      </c>
      <c r="AF50" s="211">
        <v>1000</v>
      </c>
      <c r="AG50" s="208">
        <v>500</v>
      </c>
      <c r="AH50" s="209"/>
      <c r="AI50" s="211">
        <f>AH50*G50</f>
        <v>0</v>
      </c>
      <c r="AJ50" s="211"/>
      <c r="AK50" s="201">
        <f>AJ50*G50</f>
        <v>0</v>
      </c>
      <c r="AL50" s="211"/>
      <c r="AM50" s="201">
        <f>AL50*G50</f>
        <v>0</v>
      </c>
      <c r="AN50" s="208"/>
      <c r="AO50" s="220">
        <v>14</v>
      </c>
      <c r="AP50" s="209">
        <v>3</v>
      </c>
      <c r="AQ50" s="210">
        <f>AO50*(D50+C50)*AP50*25</f>
        <v>21000</v>
      </c>
      <c r="AR50" s="211"/>
      <c r="AS50" s="221">
        <v>200</v>
      </c>
      <c r="AT50" s="211">
        <v>3</v>
      </c>
      <c r="AU50" s="211">
        <v>3</v>
      </c>
      <c r="AV50" s="210">
        <f>AT50*AS50*E50*AU50*25</f>
        <v>135000</v>
      </c>
      <c r="AW50" s="211"/>
      <c r="AX50" s="214"/>
      <c r="AY50" s="114">
        <f>J50+L50+M50+P50+S50+T50+V50+Y50+Z50+AA50+AB50+AC50+AE50+AF50+AG50+AI50+AN50+X50+AK50+AM50+AO50+AQ50+AR50+AV50+AW50+AX50</f>
        <v>204914</v>
      </c>
      <c r="BB50">
        <v>204914</v>
      </c>
    </row>
    <row r="51" spans="1:54" ht="15" thickBot="1">
      <c r="A51" s="202"/>
      <c r="B51" s="43" t="s">
        <v>109</v>
      </c>
      <c r="C51" s="203"/>
      <c r="D51" s="204"/>
      <c r="E51" s="204"/>
      <c r="F51" s="204"/>
      <c r="G51" s="205"/>
      <c r="H51" s="207"/>
      <c r="I51" s="200"/>
      <c r="J51" s="201"/>
      <c r="K51" s="213"/>
      <c r="L51" s="201"/>
      <c r="M51" s="199"/>
      <c r="N51" s="200"/>
      <c r="O51" s="201"/>
      <c r="P51" s="201"/>
      <c r="Q51" s="213"/>
      <c r="R51" s="201"/>
      <c r="S51" s="201"/>
      <c r="T51" s="199"/>
      <c r="U51" s="218"/>
      <c r="V51" s="201"/>
      <c r="W51" s="215"/>
      <c r="X51" s="216"/>
      <c r="Y51" s="199"/>
      <c r="Z51" s="217"/>
      <c r="AA51" s="210"/>
      <c r="AB51" s="210"/>
      <c r="AC51" s="212"/>
      <c r="AD51" s="209"/>
      <c r="AE51" s="211"/>
      <c r="AF51" s="211"/>
      <c r="AG51" s="208"/>
      <c r="AH51" s="209"/>
      <c r="AI51" s="211"/>
      <c r="AJ51" s="211"/>
      <c r="AK51" s="201"/>
      <c r="AL51" s="211"/>
      <c r="AM51" s="201"/>
      <c r="AN51" s="208"/>
      <c r="AO51" s="220"/>
      <c r="AP51" s="209"/>
      <c r="AQ51" s="210"/>
      <c r="AR51" s="211"/>
      <c r="AS51" s="221"/>
      <c r="AT51" s="211"/>
      <c r="AU51" s="211"/>
      <c r="AV51" s="210"/>
      <c r="AW51" s="211"/>
      <c r="AX51" s="214"/>
      <c r="AY51" s="115"/>
    </row>
    <row r="52" spans="1:54" ht="15" thickTop="1">
      <c r="A52" s="75" t="s">
        <v>110</v>
      </c>
      <c r="B52" s="45"/>
      <c r="C52" s="116"/>
      <c r="D52" s="117"/>
      <c r="E52" s="117"/>
      <c r="F52" s="117"/>
      <c r="G52" s="117"/>
      <c r="H52" s="119"/>
      <c r="I52" s="112">
        <v>4500</v>
      </c>
      <c r="J52" s="125">
        <f>H52*I52</f>
        <v>0</v>
      </c>
      <c r="K52" s="154">
        <v>8400</v>
      </c>
      <c r="L52" s="125">
        <f>H52*K52</f>
        <v>0</v>
      </c>
      <c r="M52" s="111"/>
      <c r="N52" s="112">
        <v>1400</v>
      </c>
      <c r="O52" s="113">
        <v>8</v>
      </c>
      <c r="P52" s="125">
        <f>E52*N52*O52</f>
        <v>0</v>
      </c>
      <c r="Q52" s="154">
        <v>900</v>
      </c>
      <c r="R52" s="113"/>
      <c r="S52" s="125">
        <f>E52*Q52*R52</f>
        <v>0</v>
      </c>
      <c r="T52" s="111"/>
      <c r="U52" s="155">
        <v>500</v>
      </c>
      <c r="V52" s="125">
        <f>F52*(C52+D52)*U52</f>
        <v>0</v>
      </c>
      <c r="W52" s="151">
        <v>500</v>
      </c>
      <c r="X52" s="125">
        <f>W52*F52</f>
        <v>0</v>
      </c>
      <c r="Y52" s="111"/>
      <c r="Z52" s="153">
        <v>0</v>
      </c>
      <c r="AA52" s="138"/>
      <c r="AB52" s="138"/>
      <c r="AC52" s="139"/>
      <c r="AD52" s="133">
        <v>0</v>
      </c>
      <c r="AE52" s="172">
        <f>AD52*F52</f>
        <v>0</v>
      </c>
      <c r="AF52" s="135"/>
      <c r="AG52" s="132"/>
      <c r="AH52" s="133">
        <v>0</v>
      </c>
      <c r="AI52" s="172">
        <f>AH52*G52</f>
        <v>0</v>
      </c>
      <c r="AJ52" s="135">
        <v>0</v>
      </c>
      <c r="AK52" s="125">
        <f>AJ52*G52</f>
        <v>0</v>
      </c>
      <c r="AL52" s="135">
        <v>0</v>
      </c>
      <c r="AM52" s="125">
        <f>AL52*G52</f>
        <v>0</v>
      </c>
      <c r="AN52" s="132">
        <v>120000</v>
      </c>
      <c r="AO52" s="133"/>
      <c r="AP52" s="133"/>
      <c r="AQ52" s="134">
        <f>AO52*(D52+C52)</f>
        <v>0</v>
      </c>
      <c r="AR52" s="135"/>
      <c r="AS52" s="135"/>
      <c r="AT52" s="135"/>
      <c r="AU52" s="135"/>
      <c r="AV52" s="134">
        <f>AT52*AS52*E52</f>
        <v>0</v>
      </c>
      <c r="AW52" s="135"/>
      <c r="AX52" s="150"/>
      <c r="AY52" s="114">
        <f>J52+L52+M52+P52+S52+T52+V52+Y52+Z52+AA52+AB52+AC52+AE52+AF52+AG52+AI52+AN52+X52+AK52+AM52+AO52+AQ52+AR52+AV52+AW52+AX52</f>
        <v>120000</v>
      </c>
      <c r="BB52">
        <v>120000</v>
      </c>
    </row>
    <row r="53" spans="1:54">
      <c r="A53" s="75"/>
      <c r="B53" s="35" t="s">
        <v>111</v>
      </c>
      <c r="C53" s="116"/>
      <c r="D53" s="117"/>
      <c r="E53" s="117"/>
      <c r="F53" s="117"/>
      <c r="G53" s="118"/>
      <c r="H53" s="120"/>
      <c r="I53" s="112"/>
      <c r="J53" s="125"/>
      <c r="K53" s="154"/>
      <c r="L53" s="125"/>
      <c r="M53" s="111"/>
      <c r="N53" s="112"/>
      <c r="O53" s="113"/>
      <c r="P53" s="125"/>
      <c r="Q53" s="154"/>
      <c r="R53" s="113"/>
      <c r="S53" s="125"/>
      <c r="T53" s="111"/>
      <c r="U53" s="155"/>
      <c r="V53" s="125"/>
      <c r="W53" s="151"/>
      <c r="X53" s="194"/>
      <c r="Y53" s="111"/>
      <c r="Z53" s="153"/>
      <c r="AA53" s="138"/>
      <c r="AB53" s="138"/>
      <c r="AC53" s="139"/>
      <c r="AD53" s="133"/>
      <c r="AE53" s="172"/>
      <c r="AF53" s="135"/>
      <c r="AG53" s="132"/>
      <c r="AH53" s="133"/>
      <c r="AI53" s="172"/>
      <c r="AJ53" s="135"/>
      <c r="AK53" s="125"/>
      <c r="AL53" s="135"/>
      <c r="AM53" s="125"/>
      <c r="AN53" s="132"/>
      <c r="AO53" s="133"/>
      <c r="AP53" s="133"/>
      <c r="AQ53" s="134"/>
      <c r="AR53" s="135"/>
      <c r="AS53" s="135"/>
      <c r="AT53" s="135"/>
      <c r="AU53" s="135"/>
      <c r="AV53" s="134"/>
      <c r="AW53" s="135"/>
      <c r="AX53" s="150"/>
      <c r="AY53" s="115"/>
    </row>
    <row r="54" spans="1:54">
      <c r="A54" s="75"/>
      <c r="B54" s="46" t="s">
        <v>112</v>
      </c>
      <c r="C54" s="116"/>
      <c r="D54" s="117"/>
      <c r="E54" s="117"/>
      <c r="F54" s="117"/>
      <c r="G54" s="117"/>
      <c r="H54" s="119"/>
      <c r="I54" s="112"/>
      <c r="J54" s="125">
        <f>H54*I54</f>
        <v>0</v>
      </c>
      <c r="K54" s="154"/>
      <c r="L54" s="125">
        <f>H54*K54</f>
        <v>0</v>
      </c>
      <c r="M54" s="111"/>
      <c r="N54" s="112"/>
      <c r="O54" s="113"/>
      <c r="P54" s="125">
        <f>E54*N54*O54</f>
        <v>0</v>
      </c>
      <c r="Q54" s="154"/>
      <c r="R54" s="113"/>
      <c r="S54" s="125">
        <f>E54*Q54*R54</f>
        <v>0</v>
      </c>
      <c r="T54" s="111">
        <v>25000</v>
      </c>
      <c r="U54" s="155"/>
      <c r="V54" s="125">
        <f>F54*(C54+D54)*U54</f>
        <v>0</v>
      </c>
      <c r="W54" s="151"/>
      <c r="X54" s="125">
        <f>W54*F54</f>
        <v>0</v>
      </c>
      <c r="Y54" s="111"/>
      <c r="Z54" s="153"/>
      <c r="AA54" s="138"/>
      <c r="AB54" s="138"/>
      <c r="AC54" s="139"/>
      <c r="AD54" s="133"/>
      <c r="AE54" s="172">
        <f>AD54*F54</f>
        <v>0</v>
      </c>
      <c r="AF54" s="135"/>
      <c r="AG54" s="132"/>
      <c r="AH54" s="133"/>
      <c r="AI54" s="172">
        <f>AH54*G54</f>
        <v>0</v>
      </c>
      <c r="AJ54" s="135"/>
      <c r="AK54" s="172">
        <f>AJ54*I54</f>
        <v>0</v>
      </c>
      <c r="AL54" s="135"/>
      <c r="AM54" s="125">
        <f>AL54*G54</f>
        <v>0</v>
      </c>
      <c r="AN54" s="132"/>
      <c r="AO54" s="133"/>
      <c r="AP54" s="133"/>
      <c r="AQ54" s="134">
        <f>AO54*(D54+C54)</f>
        <v>0</v>
      </c>
      <c r="AR54" s="135"/>
      <c r="AS54" s="135"/>
      <c r="AT54" s="135"/>
      <c r="AU54" s="135"/>
      <c r="AV54" s="134">
        <f>AT54*AS54*E54</f>
        <v>0</v>
      </c>
      <c r="AW54" s="135"/>
      <c r="AX54" s="150"/>
      <c r="AY54" s="239">
        <f>J54+L54+M54+P54+S54+T54+V54+Y54+Z54+AA54+AB54+AC54+AE54+AF54+AG54+AI54+AJ54+AL54+AN54+X54+AQ54+AR54+AV54+AW54+AX54</f>
        <v>25000</v>
      </c>
      <c r="BB54">
        <v>25000</v>
      </c>
    </row>
    <row r="55" spans="1:54" ht="15" thickBot="1">
      <c r="A55" s="228"/>
      <c r="B55" s="47"/>
      <c r="C55" s="229"/>
      <c r="D55" s="230"/>
      <c r="E55" s="230"/>
      <c r="F55" s="230"/>
      <c r="G55" s="231"/>
      <c r="H55" s="232"/>
      <c r="I55" s="227"/>
      <c r="J55" s="224"/>
      <c r="K55" s="222"/>
      <c r="L55" s="224"/>
      <c r="M55" s="225"/>
      <c r="N55" s="227"/>
      <c r="O55" s="223"/>
      <c r="P55" s="224"/>
      <c r="Q55" s="222"/>
      <c r="R55" s="223"/>
      <c r="S55" s="224"/>
      <c r="T55" s="225"/>
      <c r="U55" s="226"/>
      <c r="V55" s="224"/>
      <c r="W55" s="246"/>
      <c r="X55" s="247"/>
      <c r="Y55" s="225"/>
      <c r="Z55" s="248"/>
      <c r="AA55" s="244"/>
      <c r="AB55" s="244"/>
      <c r="AC55" s="245"/>
      <c r="AD55" s="242"/>
      <c r="AE55" s="243"/>
      <c r="AF55" s="236"/>
      <c r="AG55" s="241"/>
      <c r="AH55" s="242"/>
      <c r="AI55" s="243"/>
      <c r="AJ55" s="236"/>
      <c r="AK55" s="243"/>
      <c r="AL55" s="236"/>
      <c r="AM55" s="125"/>
      <c r="AN55" s="241"/>
      <c r="AO55" s="242"/>
      <c r="AP55" s="242"/>
      <c r="AQ55" s="237"/>
      <c r="AR55" s="236"/>
      <c r="AS55" s="236"/>
      <c r="AT55" s="236"/>
      <c r="AU55" s="236"/>
      <c r="AV55" s="237"/>
      <c r="AW55" s="236"/>
      <c r="AX55" s="238"/>
      <c r="AY55" s="240"/>
    </row>
    <row r="56" spans="1:54" ht="15.6" thickTop="1" thickBot="1">
      <c r="A56" s="48"/>
      <c r="B56" s="49"/>
      <c r="C56" s="49"/>
      <c r="D56" s="49"/>
      <c r="E56" s="49"/>
      <c r="F56" s="49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1"/>
    </row>
    <row r="57" spans="1:54" ht="30.6" thickTop="1" thickBot="1">
      <c r="A57" s="233" t="s">
        <v>113</v>
      </c>
      <c r="B57" s="234"/>
      <c r="C57" s="234"/>
      <c r="D57" s="235"/>
      <c r="E57" s="52" t="e">
        <f>#REF!+#REF!+#REF!+#REF!+#REF!+#REF!+#REF!+#REF!+#REF!+#REF!+E40+E42+E44+E48+E50+E52+E54</f>
        <v>#REF!</v>
      </c>
      <c r="F57" s="53" t="e">
        <f>#REF!+#REF!+#REF!+#REF!+#REF!+#REF!+#REF!+#REF!+#REF!+#REF!+F40+F42+F44+F48+F50+F52+F54</f>
        <v>#REF!</v>
      </c>
      <c r="G57" s="53">
        <f>SUM(G38:G55)</f>
        <v>25</v>
      </c>
      <c r="H57" s="53" t="e">
        <f>#REF!+#REF!+#REF!+#REF!+#REF!+#REF!+#REF!+#REF!+#REF!+#REF!+H40+H42+H44+H48+H50+H52+H54</f>
        <v>#REF!</v>
      </c>
      <c r="I57" s="54"/>
      <c r="J57" s="53">
        <f>SUM(J38:J55)</f>
        <v>208900</v>
      </c>
      <c r="K57" s="55"/>
      <c r="L57" s="53">
        <f>SUM(L38:L55)</f>
        <v>452500</v>
      </c>
      <c r="M57" s="53">
        <f>SUM(M38:M55)</f>
        <v>0</v>
      </c>
      <c r="N57" s="55"/>
      <c r="O57" s="55"/>
      <c r="P57" s="56" t="e">
        <f>#REF!+#REF!+#REF!+#REF!+#REF!+#REF!+#REF!+#REF!+#REF!+#REF!+P40+P42+P44+P48+P50+P52+P54</f>
        <v>#REF!</v>
      </c>
      <c r="Q57" s="55"/>
      <c r="R57" s="55"/>
      <c r="S57" s="56" t="e">
        <f>#REF!+#REF!+#REF!+#REF!+#REF!+#REF!+#REF!+#REF!+#REF!+#REF!+S40+S42+S44+S48+S50+S52+S54</f>
        <v>#REF!</v>
      </c>
      <c r="T57" s="56" t="e">
        <f>#REF!+#REF!+#REF!+#REF!+#REF!+#REF!+#REF!+#REF!+#REF!+#REF!+T40+T42+T44+T48+T50+T52+T54</f>
        <v>#REF!</v>
      </c>
      <c r="U57" s="55"/>
      <c r="V57" s="53">
        <f>SUM(V38:V55)</f>
        <v>144860</v>
      </c>
      <c r="W57" s="55"/>
      <c r="X57" s="53"/>
      <c r="Y57" s="53">
        <f>SUM(Y38:Y55)</f>
        <v>0</v>
      </c>
      <c r="Z57" s="53">
        <f>SUM(Z38:Z55)</f>
        <v>29000</v>
      </c>
      <c r="AA57" s="56" t="e">
        <f>#REF!+#REF!+#REF!+#REF!+#REF!+#REF!+#REF!+#REF!+#REF!+#REF!+AA40+AA42+AA44+AA48+AA50+AA52+AA54</f>
        <v>#REF!</v>
      </c>
      <c r="AB57" s="56" t="e">
        <f>#REF!+#REF!+#REF!+#REF!+#REF!+#REF!+#REF!+#REF!+#REF!+#REF!+AB40+AB42+AB44+AB48+AB50+AB52+AB54</f>
        <v>#REF!</v>
      </c>
      <c r="AC57" s="53">
        <f>SUM(AC38:AC55)</f>
        <v>0</v>
      </c>
      <c r="AD57" s="53"/>
      <c r="AE57" s="53">
        <f>SUM(AE38:AE55)</f>
        <v>12500</v>
      </c>
      <c r="AF57" s="53">
        <f>SUM(AF38:AF55)</f>
        <v>11500</v>
      </c>
      <c r="AG57" s="53">
        <f>SUM(AG38:AG55)</f>
        <v>4000</v>
      </c>
      <c r="AH57" s="53"/>
      <c r="AI57" s="53" t="e">
        <f>SUM(#REF!,AI55)</f>
        <v>#REF!</v>
      </c>
      <c r="AJ57" s="53">
        <f>SUM(AJ38:AJ55)</f>
        <v>1700</v>
      </c>
      <c r="AK57" s="53" t="e">
        <f>SUM(#REF!,AK55)</f>
        <v>#REF!</v>
      </c>
      <c r="AL57" s="53">
        <f>SUM(AL38:AL55)</f>
        <v>3200</v>
      </c>
      <c r="AM57" s="53" t="e">
        <f>SUM(#REF!,AM55)</f>
        <v>#REF!</v>
      </c>
      <c r="AN57" s="53">
        <f>SUM(AN38:AN55)</f>
        <v>120000</v>
      </c>
      <c r="AO57" s="53"/>
      <c r="AP57" s="53"/>
      <c r="AQ57" s="53" t="e">
        <f>SUM(#REF!,AQ55)</f>
        <v>#REF!</v>
      </c>
      <c r="AR57" s="53">
        <f>SUM(AR38:AR55)</f>
        <v>7020</v>
      </c>
      <c r="AS57" s="53">
        <f>SUM(AS38:AS55)</f>
        <v>400</v>
      </c>
      <c r="AT57" s="53">
        <f>SUM(AT38:AT55)</f>
        <v>6</v>
      </c>
      <c r="AU57" s="53">
        <f>SUM(AU38:AU55)</f>
        <v>8</v>
      </c>
      <c r="AV57" s="53" t="e">
        <f>SUM(#REF!,AV55)</f>
        <v>#REF!</v>
      </c>
      <c r="AW57" s="53">
        <f>SUM(AW38:AW55)</f>
        <v>8000</v>
      </c>
      <c r="AX57" s="57">
        <f>SUM(AX38:AX55)</f>
        <v>0</v>
      </c>
      <c r="AY57" s="58">
        <f>SUM(AY4:AY56)</f>
        <v>7052440</v>
      </c>
      <c r="BA57" s="60">
        <f>AY57-BB57</f>
        <v>391880</v>
      </c>
      <c r="BB57">
        <f>SUM(BB4:BB56)</f>
        <v>6660560</v>
      </c>
    </row>
  </sheetData>
  <mergeCells count="1313">
    <mergeCell ref="A57:D57"/>
    <mergeCell ref="AT54:AT55"/>
    <mergeCell ref="AU54:AU55"/>
    <mergeCell ref="AV54:AV55"/>
    <mergeCell ref="AW54:AW55"/>
    <mergeCell ref="AX54:AX55"/>
    <mergeCell ref="AY54:AY55"/>
    <mergeCell ref="AN54:AN55"/>
    <mergeCell ref="AO54:AO55"/>
    <mergeCell ref="AP54:AP55"/>
    <mergeCell ref="AQ54:AQ55"/>
    <mergeCell ref="AR54:AR55"/>
    <mergeCell ref="AS54:AS55"/>
    <mergeCell ref="AH54:AH55"/>
    <mergeCell ref="AI54:AI55"/>
    <mergeCell ref="AJ54:AJ55"/>
    <mergeCell ref="AK54:AK55"/>
    <mergeCell ref="AL54:AL55"/>
    <mergeCell ref="AM54:AM55"/>
    <mergeCell ref="AB54:AB55"/>
    <mergeCell ref="AC54:AC55"/>
    <mergeCell ref="AD54:AD55"/>
    <mergeCell ref="AE54:AE55"/>
    <mergeCell ref="AF54:AF55"/>
    <mergeCell ref="AG54:AG55"/>
    <mergeCell ref="V54:V55"/>
    <mergeCell ref="W54:W55"/>
    <mergeCell ref="X54:X55"/>
    <mergeCell ref="Y54:Y55"/>
    <mergeCell ref="Z54:Z55"/>
    <mergeCell ref="AA54:AA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AX52:AX53"/>
    <mergeCell ref="AY52:AY53"/>
    <mergeCell ref="A54:A55"/>
    <mergeCell ref="C54:C55"/>
    <mergeCell ref="D54:D55"/>
    <mergeCell ref="E54:E55"/>
    <mergeCell ref="F54:F55"/>
    <mergeCell ref="G54:G55"/>
    <mergeCell ref="H54:H55"/>
    <mergeCell ref="I54:I55"/>
    <mergeCell ref="AR52:AR53"/>
    <mergeCell ref="AS52:AS53"/>
    <mergeCell ref="AT52:AT53"/>
    <mergeCell ref="AU52:AU53"/>
    <mergeCell ref="AV52:AV53"/>
    <mergeCell ref="AW52:AW53"/>
    <mergeCell ref="AL52:AL53"/>
    <mergeCell ref="AM52:AM53"/>
    <mergeCell ref="AN52:AN53"/>
    <mergeCell ref="AO52:AO53"/>
    <mergeCell ref="AP52:AP53"/>
    <mergeCell ref="AQ52:AQ53"/>
    <mergeCell ref="AF52:AF53"/>
    <mergeCell ref="AG52:AG53"/>
    <mergeCell ref="AH52:AH53"/>
    <mergeCell ref="AI52:AI53"/>
    <mergeCell ref="AJ52:AJ53"/>
    <mergeCell ref="AK52:AK53"/>
    <mergeCell ref="Z52:Z53"/>
    <mergeCell ref="AA52:AA53"/>
    <mergeCell ref="AB52:AB53"/>
    <mergeCell ref="AC52:AC53"/>
    <mergeCell ref="AD52:AD53"/>
    <mergeCell ref="AE52:AE53"/>
    <mergeCell ref="T52:T53"/>
    <mergeCell ref="U52:U53"/>
    <mergeCell ref="V52:V53"/>
    <mergeCell ref="W52:W53"/>
    <mergeCell ref="X52:X53"/>
    <mergeCell ref="Y52:Y53"/>
    <mergeCell ref="N52:N53"/>
    <mergeCell ref="O52:O53"/>
    <mergeCell ref="P52:P53"/>
    <mergeCell ref="Q52:Q53"/>
    <mergeCell ref="R52:R53"/>
    <mergeCell ref="S52:S53"/>
    <mergeCell ref="H52:H53"/>
    <mergeCell ref="I52:I53"/>
    <mergeCell ref="J52:J53"/>
    <mergeCell ref="K52:K53"/>
    <mergeCell ref="L52:L53"/>
    <mergeCell ref="M52:M53"/>
    <mergeCell ref="A52:A53"/>
    <mergeCell ref="C52:C53"/>
    <mergeCell ref="D52:D53"/>
    <mergeCell ref="E52:E53"/>
    <mergeCell ref="F52:F53"/>
    <mergeCell ref="G52:G53"/>
    <mergeCell ref="AT50:AT51"/>
    <mergeCell ref="AU50:AU51"/>
    <mergeCell ref="AV50:AV51"/>
    <mergeCell ref="AW50:AW51"/>
    <mergeCell ref="AX50:AX51"/>
    <mergeCell ref="AY50:AY51"/>
    <mergeCell ref="AN50:AN51"/>
    <mergeCell ref="AO50:AO51"/>
    <mergeCell ref="AP50:AP51"/>
    <mergeCell ref="AQ50:AQ51"/>
    <mergeCell ref="AR50:AR51"/>
    <mergeCell ref="AS50:AS51"/>
    <mergeCell ref="AH50:AH51"/>
    <mergeCell ref="AI50:AI51"/>
    <mergeCell ref="AJ50:AJ51"/>
    <mergeCell ref="AK50:AK51"/>
    <mergeCell ref="AL50:AL51"/>
    <mergeCell ref="AM50:AM51"/>
    <mergeCell ref="AB50:AB51"/>
    <mergeCell ref="AC50:AC51"/>
    <mergeCell ref="AD50:AD51"/>
    <mergeCell ref="AE50:AE51"/>
    <mergeCell ref="AF50:AF51"/>
    <mergeCell ref="AG50:AG51"/>
    <mergeCell ref="V50:V51"/>
    <mergeCell ref="W50:W51"/>
    <mergeCell ref="X50:X51"/>
    <mergeCell ref="Y50:Y51"/>
    <mergeCell ref="Z50:Z51"/>
    <mergeCell ref="AA50:AA51"/>
    <mergeCell ref="P50:P51"/>
    <mergeCell ref="Q50:Q51"/>
    <mergeCell ref="R50:R51"/>
    <mergeCell ref="S50:S51"/>
    <mergeCell ref="T50:T51"/>
    <mergeCell ref="U50:U51"/>
    <mergeCell ref="J50:J51"/>
    <mergeCell ref="K50:K51"/>
    <mergeCell ref="L50:L51"/>
    <mergeCell ref="M50:M51"/>
    <mergeCell ref="N50:N51"/>
    <mergeCell ref="O50:O51"/>
    <mergeCell ref="AX48:AX49"/>
    <mergeCell ref="AY48:AY49"/>
    <mergeCell ref="A50:A51"/>
    <mergeCell ref="C50:C51"/>
    <mergeCell ref="D50:D51"/>
    <mergeCell ref="E50:E51"/>
    <mergeCell ref="F50:F51"/>
    <mergeCell ref="G50:G51"/>
    <mergeCell ref="H50:H51"/>
    <mergeCell ref="I50:I51"/>
    <mergeCell ref="AR48:AR49"/>
    <mergeCell ref="AS48:AS49"/>
    <mergeCell ref="AT48:AT49"/>
    <mergeCell ref="AU48:AU49"/>
    <mergeCell ref="AV48:AV49"/>
    <mergeCell ref="AW48:AW49"/>
    <mergeCell ref="AL48:AL49"/>
    <mergeCell ref="AM48:AM49"/>
    <mergeCell ref="AN48:AN49"/>
    <mergeCell ref="AO48:AO49"/>
    <mergeCell ref="AP48:AP49"/>
    <mergeCell ref="AQ48:AQ49"/>
    <mergeCell ref="AF48:AF49"/>
    <mergeCell ref="AG48:AG49"/>
    <mergeCell ref="AH48:AH49"/>
    <mergeCell ref="AI48:AI49"/>
    <mergeCell ref="AJ48:AJ49"/>
    <mergeCell ref="AK48:AK49"/>
    <mergeCell ref="Z48:Z49"/>
    <mergeCell ref="AA48:AA49"/>
    <mergeCell ref="AB48:AB49"/>
    <mergeCell ref="AC48:AC49"/>
    <mergeCell ref="AD48:AD49"/>
    <mergeCell ref="AE48:AE49"/>
    <mergeCell ref="T48:T49"/>
    <mergeCell ref="U48:U49"/>
    <mergeCell ref="V48:V49"/>
    <mergeCell ref="W48:W49"/>
    <mergeCell ref="X48:X49"/>
    <mergeCell ref="Y48:Y49"/>
    <mergeCell ref="N48:N49"/>
    <mergeCell ref="O48:O49"/>
    <mergeCell ref="P48:P49"/>
    <mergeCell ref="Q48:Q49"/>
    <mergeCell ref="R48:R49"/>
    <mergeCell ref="S48:S49"/>
    <mergeCell ref="H48:H49"/>
    <mergeCell ref="I48:I49"/>
    <mergeCell ref="J48:J49"/>
    <mergeCell ref="K48:K49"/>
    <mergeCell ref="L48:L49"/>
    <mergeCell ref="M48:M49"/>
    <mergeCell ref="A48:A49"/>
    <mergeCell ref="C48:C49"/>
    <mergeCell ref="D48:D49"/>
    <mergeCell ref="E48:E49"/>
    <mergeCell ref="F48:F49"/>
    <mergeCell ref="G48:G49"/>
    <mergeCell ref="AT46:AT47"/>
    <mergeCell ref="AU46:AU47"/>
    <mergeCell ref="AV46:AV47"/>
    <mergeCell ref="AW46:AW47"/>
    <mergeCell ref="AX46:AX47"/>
    <mergeCell ref="V46:V47"/>
    <mergeCell ref="W46:W47"/>
    <mergeCell ref="X46:X47"/>
    <mergeCell ref="Y46:Y47"/>
    <mergeCell ref="Z46:Z47"/>
    <mergeCell ref="AA46:AA47"/>
    <mergeCell ref="P46:P47"/>
    <mergeCell ref="Q46:Q47"/>
    <mergeCell ref="R46:R47"/>
    <mergeCell ref="S46:S47"/>
    <mergeCell ref="T46:T47"/>
    <mergeCell ref="U46:U47"/>
    <mergeCell ref="J46:J47"/>
    <mergeCell ref="K46:K47"/>
    <mergeCell ref="L46:L47"/>
    <mergeCell ref="AY46:AY47"/>
    <mergeCell ref="AN46:AN47"/>
    <mergeCell ref="AO46:AO47"/>
    <mergeCell ref="AP46:AP47"/>
    <mergeCell ref="AQ46:AQ47"/>
    <mergeCell ref="AR46:AR47"/>
    <mergeCell ref="AS46:AS47"/>
    <mergeCell ref="AH46:AH47"/>
    <mergeCell ref="AI46:AI47"/>
    <mergeCell ref="AJ46:AJ47"/>
    <mergeCell ref="AK46:AK47"/>
    <mergeCell ref="AL46:AL47"/>
    <mergeCell ref="AM46:AM47"/>
    <mergeCell ref="AB46:AB47"/>
    <mergeCell ref="AC46:AC47"/>
    <mergeCell ref="AD46:AD47"/>
    <mergeCell ref="AE46:AE47"/>
    <mergeCell ref="AF46:AF47"/>
    <mergeCell ref="AG46:AG47"/>
    <mergeCell ref="M46:M47"/>
    <mergeCell ref="N46:N47"/>
    <mergeCell ref="O46:O47"/>
    <mergeCell ref="AX44:AX45"/>
    <mergeCell ref="AY44:AY45"/>
    <mergeCell ref="A46:A47"/>
    <mergeCell ref="C46:C47"/>
    <mergeCell ref="D46:D47"/>
    <mergeCell ref="E46:E47"/>
    <mergeCell ref="F46:F47"/>
    <mergeCell ref="G46:G47"/>
    <mergeCell ref="H46:H47"/>
    <mergeCell ref="I46:I47"/>
    <mergeCell ref="AR44:AR45"/>
    <mergeCell ref="AS44:AS45"/>
    <mergeCell ref="AT44:AT45"/>
    <mergeCell ref="AU44:AU45"/>
    <mergeCell ref="AV44:AV45"/>
    <mergeCell ref="AW44:AW45"/>
    <mergeCell ref="AL44:AL45"/>
    <mergeCell ref="AM44:AM45"/>
    <mergeCell ref="AN44:AN45"/>
    <mergeCell ref="AO44:AO45"/>
    <mergeCell ref="AP44:AP45"/>
    <mergeCell ref="AQ44:AQ45"/>
    <mergeCell ref="AF44:AF45"/>
    <mergeCell ref="AG44:AG45"/>
    <mergeCell ref="AH44:AH45"/>
    <mergeCell ref="AI44:AI45"/>
    <mergeCell ref="AJ44:AJ45"/>
    <mergeCell ref="AK44:AK45"/>
    <mergeCell ref="Z44:Z45"/>
    <mergeCell ref="AA44:AA45"/>
    <mergeCell ref="AB44:AB45"/>
    <mergeCell ref="AC44:AC45"/>
    <mergeCell ref="AD44:AD45"/>
    <mergeCell ref="AE44:AE45"/>
    <mergeCell ref="T44:T45"/>
    <mergeCell ref="U44:U45"/>
    <mergeCell ref="V44:V45"/>
    <mergeCell ref="W44:W45"/>
    <mergeCell ref="X44:X45"/>
    <mergeCell ref="Y44:Y45"/>
    <mergeCell ref="N44:N45"/>
    <mergeCell ref="O44:O45"/>
    <mergeCell ref="P44:P45"/>
    <mergeCell ref="Q44:Q45"/>
    <mergeCell ref="R44:R45"/>
    <mergeCell ref="S44:S45"/>
    <mergeCell ref="H44:H45"/>
    <mergeCell ref="I44:I45"/>
    <mergeCell ref="J44:J45"/>
    <mergeCell ref="K44:K45"/>
    <mergeCell ref="L44:L45"/>
    <mergeCell ref="M44:M45"/>
    <mergeCell ref="A44:A45"/>
    <mergeCell ref="C44:C45"/>
    <mergeCell ref="D44:D45"/>
    <mergeCell ref="E44:E45"/>
    <mergeCell ref="F44:F45"/>
    <mergeCell ref="G44:G45"/>
    <mergeCell ref="AT42:AT43"/>
    <mergeCell ref="AU42:AU43"/>
    <mergeCell ref="AV42:AV43"/>
    <mergeCell ref="AW42:AW43"/>
    <mergeCell ref="AX42:AX43"/>
    <mergeCell ref="V42:V43"/>
    <mergeCell ref="W42:W43"/>
    <mergeCell ref="X42:X43"/>
    <mergeCell ref="Y42:Y43"/>
    <mergeCell ref="Z42:Z43"/>
    <mergeCell ref="AA42:AA43"/>
    <mergeCell ref="P42:P43"/>
    <mergeCell ref="Q42:Q43"/>
    <mergeCell ref="R42:R43"/>
    <mergeCell ref="S42:S43"/>
    <mergeCell ref="T42:T43"/>
    <mergeCell ref="U42:U43"/>
    <mergeCell ref="J42:J43"/>
    <mergeCell ref="K42:K43"/>
    <mergeCell ref="L42:L43"/>
    <mergeCell ref="AY42:AY43"/>
    <mergeCell ref="AN42:AN43"/>
    <mergeCell ref="AO42:AO43"/>
    <mergeCell ref="AP42:AP43"/>
    <mergeCell ref="AQ42:AQ43"/>
    <mergeCell ref="AR42:AR43"/>
    <mergeCell ref="AS42:AS43"/>
    <mergeCell ref="AH42:AH43"/>
    <mergeCell ref="AI42:AI43"/>
    <mergeCell ref="AJ42:AJ43"/>
    <mergeCell ref="AK42:AK43"/>
    <mergeCell ref="AL42:AL43"/>
    <mergeCell ref="AM42:AM43"/>
    <mergeCell ref="AB42:AB43"/>
    <mergeCell ref="AC42:AC43"/>
    <mergeCell ref="AD42:AD43"/>
    <mergeCell ref="AE42:AE43"/>
    <mergeCell ref="AF42:AF43"/>
    <mergeCell ref="AG42:AG43"/>
    <mergeCell ref="M42:M43"/>
    <mergeCell ref="N42:N43"/>
    <mergeCell ref="O42:O43"/>
    <mergeCell ref="AX40:AX41"/>
    <mergeCell ref="AY40:AY41"/>
    <mergeCell ref="A42:A43"/>
    <mergeCell ref="C42:C43"/>
    <mergeCell ref="D42:D43"/>
    <mergeCell ref="E42:E43"/>
    <mergeCell ref="F42:F43"/>
    <mergeCell ref="G42:G43"/>
    <mergeCell ref="H42:H43"/>
    <mergeCell ref="I42:I43"/>
    <mergeCell ref="AR40:AR41"/>
    <mergeCell ref="AS40:AS41"/>
    <mergeCell ref="AT40:AT41"/>
    <mergeCell ref="AU40:AU41"/>
    <mergeCell ref="AV40:AV41"/>
    <mergeCell ref="AW40:AW41"/>
    <mergeCell ref="AL40:AL41"/>
    <mergeCell ref="AM40:AM41"/>
    <mergeCell ref="AN40:AN41"/>
    <mergeCell ref="AO40:AO41"/>
    <mergeCell ref="AP40:AP41"/>
    <mergeCell ref="AQ40:AQ41"/>
    <mergeCell ref="AF40:AF41"/>
    <mergeCell ref="AG40:AG41"/>
    <mergeCell ref="AH40:AH41"/>
    <mergeCell ref="AI40:AI41"/>
    <mergeCell ref="AJ40:AJ41"/>
    <mergeCell ref="AK40:AK41"/>
    <mergeCell ref="Z40:Z41"/>
    <mergeCell ref="AA40:AA41"/>
    <mergeCell ref="AB40:AB41"/>
    <mergeCell ref="AC40:AC41"/>
    <mergeCell ref="AD40:AD41"/>
    <mergeCell ref="AE40:AE41"/>
    <mergeCell ref="T40:T41"/>
    <mergeCell ref="U40:U41"/>
    <mergeCell ref="V40:V41"/>
    <mergeCell ref="W40:W41"/>
    <mergeCell ref="X40:X41"/>
    <mergeCell ref="Y40:Y41"/>
    <mergeCell ref="N40:N41"/>
    <mergeCell ref="O40:O41"/>
    <mergeCell ref="P40:P41"/>
    <mergeCell ref="Q40:Q41"/>
    <mergeCell ref="R40:R41"/>
    <mergeCell ref="S40:S41"/>
    <mergeCell ref="H40:H41"/>
    <mergeCell ref="I40:I41"/>
    <mergeCell ref="J40:J41"/>
    <mergeCell ref="K40:K41"/>
    <mergeCell ref="L40:L41"/>
    <mergeCell ref="M40:M41"/>
    <mergeCell ref="A40:A41"/>
    <mergeCell ref="C40:C41"/>
    <mergeCell ref="D40:D41"/>
    <mergeCell ref="E40:E41"/>
    <mergeCell ref="F40:F41"/>
    <mergeCell ref="G40:G41"/>
    <mergeCell ref="AT38:AT39"/>
    <mergeCell ref="AU38:AU39"/>
    <mergeCell ref="AV38:AV39"/>
    <mergeCell ref="AW38:AW39"/>
    <mergeCell ref="AX38:AX39"/>
    <mergeCell ref="V38:V39"/>
    <mergeCell ref="W38:W39"/>
    <mergeCell ref="X38:X39"/>
    <mergeCell ref="Y38:Y39"/>
    <mergeCell ref="Z38:Z39"/>
    <mergeCell ref="AA38:AA39"/>
    <mergeCell ref="P38:P39"/>
    <mergeCell ref="Q38:Q39"/>
    <mergeCell ref="R38:R39"/>
    <mergeCell ref="S38:S39"/>
    <mergeCell ref="T38:T39"/>
    <mergeCell ref="U38:U39"/>
    <mergeCell ref="J38:J39"/>
    <mergeCell ref="K38:K39"/>
    <mergeCell ref="L38:L39"/>
    <mergeCell ref="AY38:AY39"/>
    <mergeCell ref="AN38:AN39"/>
    <mergeCell ref="AO38:AO39"/>
    <mergeCell ref="AP38:AP39"/>
    <mergeCell ref="AQ38:AQ39"/>
    <mergeCell ref="AR38:AR39"/>
    <mergeCell ref="AS38:AS39"/>
    <mergeCell ref="AH38:AH39"/>
    <mergeCell ref="AI38:AI39"/>
    <mergeCell ref="AJ38:AJ39"/>
    <mergeCell ref="AK38:AK39"/>
    <mergeCell ref="AL38:AL39"/>
    <mergeCell ref="AM38:AM39"/>
    <mergeCell ref="AB38:AB39"/>
    <mergeCell ref="AC38:AC39"/>
    <mergeCell ref="AD38:AD39"/>
    <mergeCell ref="AE38:AE39"/>
    <mergeCell ref="AF38:AF39"/>
    <mergeCell ref="AG38:AG39"/>
    <mergeCell ref="M38:M39"/>
    <mergeCell ref="N38:N39"/>
    <mergeCell ref="O38:O39"/>
    <mergeCell ref="AX36:AX37"/>
    <mergeCell ref="AY36:AY37"/>
    <mergeCell ref="A38:A39"/>
    <mergeCell ref="C38:C39"/>
    <mergeCell ref="D38:D39"/>
    <mergeCell ref="E38:E39"/>
    <mergeCell ref="F38:F39"/>
    <mergeCell ref="G38:G39"/>
    <mergeCell ref="H38:H39"/>
    <mergeCell ref="I38:I39"/>
    <mergeCell ref="AR36:AR37"/>
    <mergeCell ref="AS36:AS37"/>
    <mergeCell ref="AT36:AT37"/>
    <mergeCell ref="AU36:AU37"/>
    <mergeCell ref="AV36:AV37"/>
    <mergeCell ref="AW36:AW37"/>
    <mergeCell ref="AL36:AL37"/>
    <mergeCell ref="AM36:AM37"/>
    <mergeCell ref="AN36:AN37"/>
    <mergeCell ref="AO36:AO37"/>
    <mergeCell ref="AP36:AP37"/>
    <mergeCell ref="AQ36:AQ37"/>
    <mergeCell ref="AF36:AF37"/>
    <mergeCell ref="AG36:AG37"/>
    <mergeCell ref="AH36:AH37"/>
    <mergeCell ref="AI36:AI37"/>
    <mergeCell ref="AJ36:AJ37"/>
    <mergeCell ref="AK36:AK37"/>
    <mergeCell ref="Z36:Z37"/>
    <mergeCell ref="AA36:AA37"/>
    <mergeCell ref="AB36:AB37"/>
    <mergeCell ref="AC36:AC37"/>
    <mergeCell ref="AD36:AD37"/>
    <mergeCell ref="AE36:AE37"/>
    <mergeCell ref="T36:T37"/>
    <mergeCell ref="U36:U37"/>
    <mergeCell ref="V36:V37"/>
    <mergeCell ref="W36:W37"/>
    <mergeCell ref="X36:X37"/>
    <mergeCell ref="Y36:Y37"/>
    <mergeCell ref="N36:N37"/>
    <mergeCell ref="O36:O37"/>
    <mergeCell ref="P36:P37"/>
    <mergeCell ref="Q36:Q37"/>
    <mergeCell ref="R36:R37"/>
    <mergeCell ref="S36:S37"/>
    <mergeCell ref="H36:H37"/>
    <mergeCell ref="I36:I37"/>
    <mergeCell ref="J36:J37"/>
    <mergeCell ref="K36:K37"/>
    <mergeCell ref="L36:L37"/>
    <mergeCell ref="M36:M37"/>
    <mergeCell ref="A36:A37"/>
    <mergeCell ref="C36:C37"/>
    <mergeCell ref="D36:D37"/>
    <mergeCell ref="E36:E37"/>
    <mergeCell ref="F36:F37"/>
    <mergeCell ref="G36:G37"/>
    <mergeCell ref="AT34:AT35"/>
    <mergeCell ref="AU34:AU35"/>
    <mergeCell ref="AV34:AV35"/>
    <mergeCell ref="AW34:AW35"/>
    <mergeCell ref="AX34:AX35"/>
    <mergeCell ref="V34:V35"/>
    <mergeCell ref="W34:W35"/>
    <mergeCell ref="X34:X35"/>
    <mergeCell ref="Y34:Y35"/>
    <mergeCell ref="Z34:Z35"/>
    <mergeCell ref="AA34:AA35"/>
    <mergeCell ref="P34:P35"/>
    <mergeCell ref="Q34:Q35"/>
    <mergeCell ref="R34:R35"/>
    <mergeCell ref="S34:S35"/>
    <mergeCell ref="T34:T35"/>
    <mergeCell ref="U34:U35"/>
    <mergeCell ref="J34:J35"/>
    <mergeCell ref="K34:K35"/>
    <mergeCell ref="L34:L35"/>
    <mergeCell ref="AY34:AY35"/>
    <mergeCell ref="AN34:AN35"/>
    <mergeCell ref="AO34:AO35"/>
    <mergeCell ref="AP34:AP35"/>
    <mergeCell ref="AQ34:AQ35"/>
    <mergeCell ref="AR34:AR35"/>
    <mergeCell ref="AS34:AS35"/>
    <mergeCell ref="AH34:AH35"/>
    <mergeCell ref="AI34:AI35"/>
    <mergeCell ref="AJ34:AJ35"/>
    <mergeCell ref="AK34:AK35"/>
    <mergeCell ref="AL34:AL35"/>
    <mergeCell ref="AM34:AM35"/>
    <mergeCell ref="AB34:AB35"/>
    <mergeCell ref="AC34:AC35"/>
    <mergeCell ref="AD34:AD35"/>
    <mergeCell ref="AE34:AE35"/>
    <mergeCell ref="AF34:AF35"/>
    <mergeCell ref="AG34:AG35"/>
    <mergeCell ref="M34:M35"/>
    <mergeCell ref="N34:N35"/>
    <mergeCell ref="O34:O35"/>
    <mergeCell ref="AX32:AX33"/>
    <mergeCell ref="AY32:AY33"/>
    <mergeCell ref="A34:A35"/>
    <mergeCell ref="C34:C35"/>
    <mergeCell ref="D34:D35"/>
    <mergeCell ref="E34:E35"/>
    <mergeCell ref="F34:F35"/>
    <mergeCell ref="G34:G35"/>
    <mergeCell ref="H34:H35"/>
    <mergeCell ref="I34:I35"/>
    <mergeCell ref="AR32:AR33"/>
    <mergeCell ref="AS32:AS33"/>
    <mergeCell ref="AT32:AT33"/>
    <mergeCell ref="AU32:AU33"/>
    <mergeCell ref="AV32:AV33"/>
    <mergeCell ref="AW32:AW33"/>
    <mergeCell ref="AL32:AL33"/>
    <mergeCell ref="AM32:AM33"/>
    <mergeCell ref="AN32:AN33"/>
    <mergeCell ref="AO32:AO33"/>
    <mergeCell ref="AP32:AP33"/>
    <mergeCell ref="AQ32:AQ33"/>
    <mergeCell ref="AF32:AF33"/>
    <mergeCell ref="AG32:AG33"/>
    <mergeCell ref="AH32:AH33"/>
    <mergeCell ref="AI32:AI33"/>
    <mergeCell ref="AJ32:AJ33"/>
    <mergeCell ref="AK32:AK33"/>
    <mergeCell ref="Z32:Z33"/>
    <mergeCell ref="AA32:AA33"/>
    <mergeCell ref="AB32:AB33"/>
    <mergeCell ref="AC32:AC33"/>
    <mergeCell ref="AD32:AD33"/>
    <mergeCell ref="AE32:AE33"/>
    <mergeCell ref="T32:T33"/>
    <mergeCell ref="U32:U33"/>
    <mergeCell ref="V32:V33"/>
    <mergeCell ref="W32:W33"/>
    <mergeCell ref="X32:X33"/>
    <mergeCell ref="Y32:Y33"/>
    <mergeCell ref="N32:N33"/>
    <mergeCell ref="O32:O33"/>
    <mergeCell ref="P32:P33"/>
    <mergeCell ref="Q32:Q33"/>
    <mergeCell ref="R32:R33"/>
    <mergeCell ref="S32:S33"/>
    <mergeCell ref="H32:H33"/>
    <mergeCell ref="I32:I33"/>
    <mergeCell ref="J32:J33"/>
    <mergeCell ref="K32:K33"/>
    <mergeCell ref="L32:L33"/>
    <mergeCell ref="M32:M33"/>
    <mergeCell ref="A32:A33"/>
    <mergeCell ref="C32:C33"/>
    <mergeCell ref="D32:D33"/>
    <mergeCell ref="E32:E33"/>
    <mergeCell ref="F32:F33"/>
    <mergeCell ref="G32:G33"/>
    <mergeCell ref="AT30:AT31"/>
    <mergeCell ref="AU30:AU31"/>
    <mergeCell ref="AV30:AV31"/>
    <mergeCell ref="AW30:AW31"/>
    <mergeCell ref="AX30:AX31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T30:T31"/>
    <mergeCell ref="U30:U31"/>
    <mergeCell ref="J30:J31"/>
    <mergeCell ref="K30:K31"/>
    <mergeCell ref="L30:L31"/>
    <mergeCell ref="AY30:AY31"/>
    <mergeCell ref="AN30:AN31"/>
    <mergeCell ref="AO30:AO31"/>
    <mergeCell ref="AP30:AP31"/>
    <mergeCell ref="AQ30:AQ31"/>
    <mergeCell ref="AR30:AR31"/>
    <mergeCell ref="AS30:AS31"/>
    <mergeCell ref="AH30:AH31"/>
    <mergeCell ref="AI30:AI31"/>
    <mergeCell ref="AJ30:AJ31"/>
    <mergeCell ref="AK30:AK31"/>
    <mergeCell ref="AL30:AL31"/>
    <mergeCell ref="AM30:AM31"/>
    <mergeCell ref="AB30:AB31"/>
    <mergeCell ref="AC30:AC31"/>
    <mergeCell ref="AD30:AD31"/>
    <mergeCell ref="AE30:AE31"/>
    <mergeCell ref="AF30:AF31"/>
    <mergeCell ref="AG30:AG31"/>
    <mergeCell ref="M30:M31"/>
    <mergeCell ref="N30:N31"/>
    <mergeCell ref="O30:O31"/>
    <mergeCell ref="AX28:AX29"/>
    <mergeCell ref="AY28:AY29"/>
    <mergeCell ref="A30:A31"/>
    <mergeCell ref="C30:C31"/>
    <mergeCell ref="D30:D31"/>
    <mergeCell ref="E30:E31"/>
    <mergeCell ref="F30:F31"/>
    <mergeCell ref="G30:G31"/>
    <mergeCell ref="H30:H31"/>
    <mergeCell ref="I30:I31"/>
    <mergeCell ref="AR28:AR29"/>
    <mergeCell ref="AS28:AS29"/>
    <mergeCell ref="AT28:AT29"/>
    <mergeCell ref="AU28:AU29"/>
    <mergeCell ref="AV28:AV29"/>
    <mergeCell ref="AW28:AW29"/>
    <mergeCell ref="AL28:AL29"/>
    <mergeCell ref="AM28:AM29"/>
    <mergeCell ref="AN28:AN29"/>
    <mergeCell ref="AO28:AO29"/>
    <mergeCell ref="AP28:AP29"/>
    <mergeCell ref="AQ28:AQ29"/>
    <mergeCell ref="AF28:AF29"/>
    <mergeCell ref="AG28:AG29"/>
    <mergeCell ref="AH28:AH29"/>
    <mergeCell ref="AI28:AI29"/>
    <mergeCell ref="AJ28:AJ29"/>
    <mergeCell ref="AK28:AK29"/>
    <mergeCell ref="Z28:Z29"/>
    <mergeCell ref="AA28:AA29"/>
    <mergeCell ref="AB28:AB29"/>
    <mergeCell ref="AC28:AC29"/>
    <mergeCell ref="AD28:AD29"/>
    <mergeCell ref="AE28:AE29"/>
    <mergeCell ref="T28:T29"/>
    <mergeCell ref="U28:U29"/>
    <mergeCell ref="V28:V29"/>
    <mergeCell ref="W28:W29"/>
    <mergeCell ref="X28:X29"/>
    <mergeCell ref="Y28:Y29"/>
    <mergeCell ref="N28:N29"/>
    <mergeCell ref="O28:O29"/>
    <mergeCell ref="P28:P29"/>
    <mergeCell ref="Q28:Q29"/>
    <mergeCell ref="R28:R29"/>
    <mergeCell ref="S28:S29"/>
    <mergeCell ref="H28:H29"/>
    <mergeCell ref="I28:I29"/>
    <mergeCell ref="J28:J29"/>
    <mergeCell ref="K28:K29"/>
    <mergeCell ref="L28:L29"/>
    <mergeCell ref="M28:M29"/>
    <mergeCell ref="A28:A29"/>
    <mergeCell ref="C28:C29"/>
    <mergeCell ref="D28:D29"/>
    <mergeCell ref="E28:E29"/>
    <mergeCell ref="F28:F29"/>
    <mergeCell ref="G28:G29"/>
    <mergeCell ref="AT26:AT27"/>
    <mergeCell ref="AU26:AU27"/>
    <mergeCell ref="AV26:AV27"/>
    <mergeCell ref="AW26:AW27"/>
    <mergeCell ref="AX26:AX27"/>
    <mergeCell ref="V26:V27"/>
    <mergeCell ref="W26:W27"/>
    <mergeCell ref="X26:X27"/>
    <mergeCell ref="Y26:Y27"/>
    <mergeCell ref="Z26:Z27"/>
    <mergeCell ref="AA26:AA27"/>
    <mergeCell ref="P26:P27"/>
    <mergeCell ref="Q26:Q27"/>
    <mergeCell ref="R26:R27"/>
    <mergeCell ref="S26:S27"/>
    <mergeCell ref="T26:T27"/>
    <mergeCell ref="U26:U27"/>
    <mergeCell ref="J26:J27"/>
    <mergeCell ref="K26:K27"/>
    <mergeCell ref="L26:L27"/>
    <mergeCell ref="AY26:AY27"/>
    <mergeCell ref="AN26:AN27"/>
    <mergeCell ref="AO26:AO27"/>
    <mergeCell ref="AP26:AP27"/>
    <mergeCell ref="AQ26:AQ27"/>
    <mergeCell ref="AR26:AR27"/>
    <mergeCell ref="AS26:AS27"/>
    <mergeCell ref="AH26:AH27"/>
    <mergeCell ref="AI26:AI27"/>
    <mergeCell ref="AJ26:AJ27"/>
    <mergeCell ref="AK26:AK27"/>
    <mergeCell ref="AL26:AL27"/>
    <mergeCell ref="AM26:AM27"/>
    <mergeCell ref="AB26:AB27"/>
    <mergeCell ref="AC26:AC27"/>
    <mergeCell ref="AD26:AD27"/>
    <mergeCell ref="AE26:AE27"/>
    <mergeCell ref="AF26:AF27"/>
    <mergeCell ref="AG26:AG27"/>
    <mergeCell ref="M26:M27"/>
    <mergeCell ref="N26:N27"/>
    <mergeCell ref="O26:O27"/>
    <mergeCell ref="AX24:AX25"/>
    <mergeCell ref="AY24:AY25"/>
    <mergeCell ref="A26:A27"/>
    <mergeCell ref="C26:C27"/>
    <mergeCell ref="D26:D27"/>
    <mergeCell ref="E26:E27"/>
    <mergeCell ref="F26:F27"/>
    <mergeCell ref="G26:G27"/>
    <mergeCell ref="H26:H27"/>
    <mergeCell ref="I26:I27"/>
    <mergeCell ref="AR24:AR25"/>
    <mergeCell ref="AS24:AS25"/>
    <mergeCell ref="AT24:AT25"/>
    <mergeCell ref="AU24:AU25"/>
    <mergeCell ref="AV24:AV25"/>
    <mergeCell ref="AW24:AW25"/>
    <mergeCell ref="AL24:AL25"/>
    <mergeCell ref="AM24:AM25"/>
    <mergeCell ref="AN24:AN25"/>
    <mergeCell ref="AO24:AO25"/>
    <mergeCell ref="AP24:AP25"/>
    <mergeCell ref="AQ24:AQ25"/>
    <mergeCell ref="AF24:AF25"/>
    <mergeCell ref="AG24:AG25"/>
    <mergeCell ref="AH24:AH25"/>
    <mergeCell ref="AI24:AI25"/>
    <mergeCell ref="AJ24:AJ25"/>
    <mergeCell ref="AK24:AK25"/>
    <mergeCell ref="Z24:Z25"/>
    <mergeCell ref="AA24:AA25"/>
    <mergeCell ref="AB24:AB25"/>
    <mergeCell ref="AC24:AC25"/>
    <mergeCell ref="AD24:AD25"/>
    <mergeCell ref="AE24:AE25"/>
    <mergeCell ref="T24:T25"/>
    <mergeCell ref="U24:U25"/>
    <mergeCell ref="V24:V25"/>
    <mergeCell ref="W24:W25"/>
    <mergeCell ref="X24:X25"/>
    <mergeCell ref="Y24:Y25"/>
    <mergeCell ref="N24:N25"/>
    <mergeCell ref="O24:O25"/>
    <mergeCell ref="P24:P25"/>
    <mergeCell ref="Q24:Q25"/>
    <mergeCell ref="R24:R25"/>
    <mergeCell ref="S24:S25"/>
    <mergeCell ref="H24:H25"/>
    <mergeCell ref="I24:I25"/>
    <mergeCell ref="J24:J25"/>
    <mergeCell ref="K24:K25"/>
    <mergeCell ref="L24:L25"/>
    <mergeCell ref="M24:M25"/>
    <mergeCell ref="A24:A25"/>
    <mergeCell ref="C24:C25"/>
    <mergeCell ref="D24:D25"/>
    <mergeCell ref="E24:E25"/>
    <mergeCell ref="F24:F25"/>
    <mergeCell ref="G24:G25"/>
    <mergeCell ref="AT22:AT23"/>
    <mergeCell ref="AU22:AU23"/>
    <mergeCell ref="AV22:AV23"/>
    <mergeCell ref="AW22:AW23"/>
    <mergeCell ref="AX22:AX23"/>
    <mergeCell ref="V22:V23"/>
    <mergeCell ref="W22:W23"/>
    <mergeCell ref="X22:X23"/>
    <mergeCell ref="Y22:Y23"/>
    <mergeCell ref="Z22:Z23"/>
    <mergeCell ref="AA22:AA23"/>
    <mergeCell ref="P22:P23"/>
    <mergeCell ref="Q22:Q23"/>
    <mergeCell ref="R22:R23"/>
    <mergeCell ref="S22:S23"/>
    <mergeCell ref="T22:T23"/>
    <mergeCell ref="U22:U23"/>
    <mergeCell ref="J22:J23"/>
    <mergeCell ref="K22:K23"/>
    <mergeCell ref="L22:L23"/>
    <mergeCell ref="AY22:AY23"/>
    <mergeCell ref="AN22:AN23"/>
    <mergeCell ref="AO22:AO23"/>
    <mergeCell ref="AP22:AP23"/>
    <mergeCell ref="AQ22:AQ23"/>
    <mergeCell ref="AR22:AR23"/>
    <mergeCell ref="AS22:AS23"/>
    <mergeCell ref="AH22:AH23"/>
    <mergeCell ref="AI22:AI23"/>
    <mergeCell ref="AJ22:AJ23"/>
    <mergeCell ref="AK22:AK23"/>
    <mergeCell ref="AL22:AL23"/>
    <mergeCell ref="AM22:AM23"/>
    <mergeCell ref="AB22:AB23"/>
    <mergeCell ref="AC22:AC23"/>
    <mergeCell ref="AD22:AD23"/>
    <mergeCell ref="AE22:AE23"/>
    <mergeCell ref="AF22:AF23"/>
    <mergeCell ref="AG22:AG23"/>
    <mergeCell ref="M22:M23"/>
    <mergeCell ref="N22:N23"/>
    <mergeCell ref="O22:O23"/>
    <mergeCell ref="AX20:AX21"/>
    <mergeCell ref="AY20:AY21"/>
    <mergeCell ref="A22:A23"/>
    <mergeCell ref="C22:C23"/>
    <mergeCell ref="D22:D23"/>
    <mergeCell ref="E22:E23"/>
    <mergeCell ref="F22:F23"/>
    <mergeCell ref="G22:G23"/>
    <mergeCell ref="H22:H23"/>
    <mergeCell ref="I22:I23"/>
    <mergeCell ref="AR20:AR21"/>
    <mergeCell ref="AS20:AS21"/>
    <mergeCell ref="AT20:AT21"/>
    <mergeCell ref="AU20:AU21"/>
    <mergeCell ref="AV20:AV21"/>
    <mergeCell ref="AW20:AW21"/>
    <mergeCell ref="AL20:AL21"/>
    <mergeCell ref="AM20:AM21"/>
    <mergeCell ref="AN20:AN21"/>
    <mergeCell ref="AO20:AO21"/>
    <mergeCell ref="AP20:AP21"/>
    <mergeCell ref="AQ20:AQ21"/>
    <mergeCell ref="AF20:AF21"/>
    <mergeCell ref="AG20:AG21"/>
    <mergeCell ref="AH20:AH21"/>
    <mergeCell ref="AI20:AI21"/>
    <mergeCell ref="AJ20:AJ21"/>
    <mergeCell ref="AK20:AK21"/>
    <mergeCell ref="Z20:Z21"/>
    <mergeCell ref="AA20:AA21"/>
    <mergeCell ref="AB20:AB21"/>
    <mergeCell ref="AC20:AC21"/>
    <mergeCell ref="AD20:AD21"/>
    <mergeCell ref="AE20:AE21"/>
    <mergeCell ref="T20:T21"/>
    <mergeCell ref="U20:U21"/>
    <mergeCell ref="V20:V21"/>
    <mergeCell ref="W20:W21"/>
    <mergeCell ref="X20:X21"/>
    <mergeCell ref="Y20:Y21"/>
    <mergeCell ref="N20:N21"/>
    <mergeCell ref="O20:O21"/>
    <mergeCell ref="P20:P21"/>
    <mergeCell ref="Q20:Q21"/>
    <mergeCell ref="R20:R21"/>
    <mergeCell ref="S20:S21"/>
    <mergeCell ref="H20:H21"/>
    <mergeCell ref="I20:I21"/>
    <mergeCell ref="J20:J21"/>
    <mergeCell ref="K20:K21"/>
    <mergeCell ref="L20:L21"/>
    <mergeCell ref="M20:M21"/>
    <mergeCell ref="A20:A21"/>
    <mergeCell ref="C20:C21"/>
    <mergeCell ref="D20:D21"/>
    <mergeCell ref="E20:E21"/>
    <mergeCell ref="F20:F21"/>
    <mergeCell ref="G20:G21"/>
    <mergeCell ref="AT18:AT19"/>
    <mergeCell ref="AU18:AU19"/>
    <mergeCell ref="AV18:AV19"/>
    <mergeCell ref="AW18:AW19"/>
    <mergeCell ref="AX18:AX19"/>
    <mergeCell ref="V18:V19"/>
    <mergeCell ref="W18:W19"/>
    <mergeCell ref="X18:X19"/>
    <mergeCell ref="Y18:Y19"/>
    <mergeCell ref="Z18:Z19"/>
    <mergeCell ref="AA18:AA19"/>
    <mergeCell ref="P18:P19"/>
    <mergeCell ref="Q18:Q19"/>
    <mergeCell ref="R18:R19"/>
    <mergeCell ref="S18:S19"/>
    <mergeCell ref="T18:T19"/>
    <mergeCell ref="U18:U19"/>
    <mergeCell ref="J18:J19"/>
    <mergeCell ref="K18:K19"/>
    <mergeCell ref="L18:L19"/>
    <mergeCell ref="AY18:AY19"/>
    <mergeCell ref="AN18:AN19"/>
    <mergeCell ref="AO18:AO19"/>
    <mergeCell ref="AP18:AP19"/>
    <mergeCell ref="AQ18:AQ19"/>
    <mergeCell ref="AR18:AR19"/>
    <mergeCell ref="AS18:AS19"/>
    <mergeCell ref="AH18:AH19"/>
    <mergeCell ref="AI18:AI19"/>
    <mergeCell ref="AJ18:AJ19"/>
    <mergeCell ref="AK18:AK19"/>
    <mergeCell ref="AL18:AL19"/>
    <mergeCell ref="AM18:AM19"/>
    <mergeCell ref="AB18:AB19"/>
    <mergeCell ref="AC18:AC19"/>
    <mergeCell ref="AD18:AD19"/>
    <mergeCell ref="AE18:AE19"/>
    <mergeCell ref="AF18:AF19"/>
    <mergeCell ref="AG18:AG19"/>
    <mergeCell ref="M18:M19"/>
    <mergeCell ref="N18:N19"/>
    <mergeCell ref="O18:O19"/>
    <mergeCell ref="AX16:AX17"/>
    <mergeCell ref="AY16:AY17"/>
    <mergeCell ref="A18:A19"/>
    <mergeCell ref="C18:C19"/>
    <mergeCell ref="D18:D19"/>
    <mergeCell ref="E18:E19"/>
    <mergeCell ref="F18:F19"/>
    <mergeCell ref="G18:G19"/>
    <mergeCell ref="H18:H19"/>
    <mergeCell ref="I18:I19"/>
    <mergeCell ref="AR16:AR17"/>
    <mergeCell ref="AS16:AS17"/>
    <mergeCell ref="AT16:AT17"/>
    <mergeCell ref="AU16:AU17"/>
    <mergeCell ref="AV16:AV17"/>
    <mergeCell ref="AW16:AW17"/>
    <mergeCell ref="AL16:AL17"/>
    <mergeCell ref="AM16:AM17"/>
    <mergeCell ref="AN16:AN17"/>
    <mergeCell ref="AO16:AO17"/>
    <mergeCell ref="AP16:AP17"/>
    <mergeCell ref="AQ16:AQ17"/>
    <mergeCell ref="AF16:AF17"/>
    <mergeCell ref="AG16:AG17"/>
    <mergeCell ref="AH16:AH17"/>
    <mergeCell ref="AI16:AI17"/>
    <mergeCell ref="AJ16:AJ17"/>
    <mergeCell ref="AK16:AK17"/>
    <mergeCell ref="Z16:Z17"/>
    <mergeCell ref="AA16:AA17"/>
    <mergeCell ref="AB16:AB17"/>
    <mergeCell ref="AC16:AC17"/>
    <mergeCell ref="AD16:AD17"/>
    <mergeCell ref="AE16:AE17"/>
    <mergeCell ref="T16:T17"/>
    <mergeCell ref="U16:U17"/>
    <mergeCell ref="V16:V17"/>
    <mergeCell ref="W16:W17"/>
    <mergeCell ref="X16:X17"/>
    <mergeCell ref="Y16:Y17"/>
    <mergeCell ref="N16:N17"/>
    <mergeCell ref="O16:O17"/>
    <mergeCell ref="P16:P17"/>
    <mergeCell ref="Q16:Q17"/>
    <mergeCell ref="R16:R17"/>
    <mergeCell ref="S16:S17"/>
    <mergeCell ref="H16:H17"/>
    <mergeCell ref="I16:I17"/>
    <mergeCell ref="J16:J17"/>
    <mergeCell ref="K16:K17"/>
    <mergeCell ref="L16:L17"/>
    <mergeCell ref="M16:M17"/>
    <mergeCell ref="A16:A17"/>
    <mergeCell ref="C16:C17"/>
    <mergeCell ref="D16:D17"/>
    <mergeCell ref="E16:E17"/>
    <mergeCell ref="F16:F17"/>
    <mergeCell ref="G16:G17"/>
    <mergeCell ref="AT14:AT15"/>
    <mergeCell ref="AU14:AU15"/>
    <mergeCell ref="AV14:AV15"/>
    <mergeCell ref="AW14:AW15"/>
    <mergeCell ref="AX14:AX15"/>
    <mergeCell ref="V14:V15"/>
    <mergeCell ref="W14:W15"/>
    <mergeCell ref="X14:X15"/>
    <mergeCell ref="Y14:Y15"/>
    <mergeCell ref="Z14:Z15"/>
    <mergeCell ref="AA14:AA15"/>
    <mergeCell ref="P14:P15"/>
    <mergeCell ref="Q14:Q15"/>
    <mergeCell ref="R14:R15"/>
    <mergeCell ref="S14:S15"/>
    <mergeCell ref="T14:T15"/>
    <mergeCell ref="U14:U15"/>
    <mergeCell ref="J14:J15"/>
    <mergeCell ref="K14:K15"/>
    <mergeCell ref="L14:L15"/>
    <mergeCell ref="AY14:AY15"/>
    <mergeCell ref="AN14:AN15"/>
    <mergeCell ref="AO14:AO15"/>
    <mergeCell ref="AP14:AP15"/>
    <mergeCell ref="AQ14:AQ15"/>
    <mergeCell ref="AR14:AR15"/>
    <mergeCell ref="AS14:AS15"/>
    <mergeCell ref="AH14:AH15"/>
    <mergeCell ref="AI14:AI15"/>
    <mergeCell ref="AJ14:AJ15"/>
    <mergeCell ref="AK14:AK15"/>
    <mergeCell ref="AL14:AL15"/>
    <mergeCell ref="AM14:AM15"/>
    <mergeCell ref="AB14:AB15"/>
    <mergeCell ref="AC14:AC15"/>
    <mergeCell ref="AD14:AD15"/>
    <mergeCell ref="AE14:AE15"/>
    <mergeCell ref="AF14:AF15"/>
    <mergeCell ref="AG14:AG15"/>
    <mergeCell ref="M14:M15"/>
    <mergeCell ref="N14:N15"/>
    <mergeCell ref="O14:O15"/>
    <mergeCell ref="AX12:AX13"/>
    <mergeCell ref="AY12:AY13"/>
    <mergeCell ref="A14:A15"/>
    <mergeCell ref="C14:C15"/>
    <mergeCell ref="D14:D15"/>
    <mergeCell ref="E14:E15"/>
    <mergeCell ref="F14:F15"/>
    <mergeCell ref="G14:G15"/>
    <mergeCell ref="H14:H15"/>
    <mergeCell ref="I14:I15"/>
    <mergeCell ref="AR12:AR13"/>
    <mergeCell ref="AS12:AS13"/>
    <mergeCell ref="AT12:AT13"/>
    <mergeCell ref="AU12:AU13"/>
    <mergeCell ref="AV12:AV13"/>
    <mergeCell ref="AW12:AW13"/>
    <mergeCell ref="AL12:AL13"/>
    <mergeCell ref="AM12:AM13"/>
    <mergeCell ref="AN12:AN13"/>
    <mergeCell ref="AO12:AO13"/>
    <mergeCell ref="AP12:AP13"/>
    <mergeCell ref="AQ12:AQ13"/>
    <mergeCell ref="AF12:AF13"/>
    <mergeCell ref="AG12:AG13"/>
    <mergeCell ref="AH12:AH13"/>
    <mergeCell ref="AI12:AI13"/>
    <mergeCell ref="AJ12:AJ13"/>
    <mergeCell ref="AK12:AK13"/>
    <mergeCell ref="Z12:Z13"/>
    <mergeCell ref="AA12:AA13"/>
    <mergeCell ref="AB12:AB13"/>
    <mergeCell ref="AC12:AC13"/>
    <mergeCell ref="AD12:AD13"/>
    <mergeCell ref="AE12:AE13"/>
    <mergeCell ref="T12:T13"/>
    <mergeCell ref="U12:U13"/>
    <mergeCell ref="V12:V13"/>
    <mergeCell ref="W12:W13"/>
    <mergeCell ref="X12:X13"/>
    <mergeCell ref="Y12:Y13"/>
    <mergeCell ref="N12:N13"/>
    <mergeCell ref="O12:O13"/>
    <mergeCell ref="P12:P13"/>
    <mergeCell ref="Q12:Q13"/>
    <mergeCell ref="R12:R13"/>
    <mergeCell ref="S12:S13"/>
    <mergeCell ref="H12:H13"/>
    <mergeCell ref="I12:I13"/>
    <mergeCell ref="J12:J13"/>
    <mergeCell ref="K12:K13"/>
    <mergeCell ref="L12:L13"/>
    <mergeCell ref="M12:M13"/>
    <mergeCell ref="A12:A13"/>
    <mergeCell ref="C12:C13"/>
    <mergeCell ref="D12:D13"/>
    <mergeCell ref="E12:E13"/>
    <mergeCell ref="F12:F13"/>
    <mergeCell ref="G12:G13"/>
    <mergeCell ref="AT10:AT11"/>
    <mergeCell ref="AU10:AU11"/>
    <mergeCell ref="AV10:AV11"/>
    <mergeCell ref="AW10:AW11"/>
    <mergeCell ref="AX10:AX11"/>
    <mergeCell ref="V10:V11"/>
    <mergeCell ref="W10:W11"/>
    <mergeCell ref="X10:X11"/>
    <mergeCell ref="Y10:Y11"/>
    <mergeCell ref="Z10:Z11"/>
    <mergeCell ref="AA10:AA11"/>
    <mergeCell ref="P10:P11"/>
    <mergeCell ref="Q10:Q11"/>
    <mergeCell ref="R10:R11"/>
    <mergeCell ref="S10:S11"/>
    <mergeCell ref="T10:T11"/>
    <mergeCell ref="U10:U11"/>
    <mergeCell ref="J10:J11"/>
    <mergeCell ref="K10:K11"/>
    <mergeCell ref="L10:L11"/>
    <mergeCell ref="AY10:AY11"/>
    <mergeCell ref="AN10:AN11"/>
    <mergeCell ref="AO10:AO11"/>
    <mergeCell ref="AP10:AP11"/>
    <mergeCell ref="AQ10:AQ11"/>
    <mergeCell ref="AR10:AR11"/>
    <mergeCell ref="AS10:AS11"/>
    <mergeCell ref="AH10:AH11"/>
    <mergeCell ref="AI10:AI11"/>
    <mergeCell ref="AJ10:AJ11"/>
    <mergeCell ref="AK10:AK11"/>
    <mergeCell ref="AL10:AL11"/>
    <mergeCell ref="AM10:AM11"/>
    <mergeCell ref="AB10:AB11"/>
    <mergeCell ref="AC10:AC11"/>
    <mergeCell ref="AD10:AD11"/>
    <mergeCell ref="AE10:AE11"/>
    <mergeCell ref="AF10:AF11"/>
    <mergeCell ref="AG10:AG11"/>
    <mergeCell ref="M10:M11"/>
    <mergeCell ref="N10:N11"/>
    <mergeCell ref="O10:O11"/>
    <mergeCell ref="AX8:AX9"/>
    <mergeCell ref="AY8:AY9"/>
    <mergeCell ref="A10:A11"/>
    <mergeCell ref="C10:C11"/>
    <mergeCell ref="D10:D11"/>
    <mergeCell ref="E10:E11"/>
    <mergeCell ref="F10:F11"/>
    <mergeCell ref="G10:G11"/>
    <mergeCell ref="H10:H11"/>
    <mergeCell ref="I10:I11"/>
    <mergeCell ref="AR8:AR9"/>
    <mergeCell ref="AS8:AS9"/>
    <mergeCell ref="AT8:AT9"/>
    <mergeCell ref="AU8:AU9"/>
    <mergeCell ref="AV8:AV9"/>
    <mergeCell ref="AW8:AW9"/>
    <mergeCell ref="AL8:AL9"/>
    <mergeCell ref="AM8:AM9"/>
    <mergeCell ref="AN8:AN9"/>
    <mergeCell ref="AO8:AO9"/>
    <mergeCell ref="AP8:AP9"/>
    <mergeCell ref="AQ8:AQ9"/>
    <mergeCell ref="AF8:AF9"/>
    <mergeCell ref="AG8:AG9"/>
    <mergeCell ref="AH8:AH9"/>
    <mergeCell ref="AI8:AI9"/>
    <mergeCell ref="AJ8:AJ9"/>
    <mergeCell ref="AK8:AK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A8:A9"/>
    <mergeCell ref="C8:C9"/>
    <mergeCell ref="D8:D9"/>
    <mergeCell ref="E8:E9"/>
    <mergeCell ref="F8:F9"/>
    <mergeCell ref="G8:G9"/>
    <mergeCell ref="AT6:AT7"/>
    <mergeCell ref="AU6:AU7"/>
    <mergeCell ref="AV6:AV7"/>
    <mergeCell ref="AW6:AW7"/>
    <mergeCell ref="AX6:AX7"/>
    <mergeCell ref="V6:V7"/>
    <mergeCell ref="W6:W7"/>
    <mergeCell ref="X6:X7"/>
    <mergeCell ref="Y6:Y7"/>
    <mergeCell ref="Z6:Z7"/>
    <mergeCell ref="AA6:AA7"/>
    <mergeCell ref="P6:P7"/>
    <mergeCell ref="Q6:Q7"/>
    <mergeCell ref="R6:R7"/>
    <mergeCell ref="S6:S7"/>
    <mergeCell ref="T6:T7"/>
    <mergeCell ref="U6:U7"/>
    <mergeCell ref="J6:J7"/>
    <mergeCell ref="K6:K7"/>
    <mergeCell ref="L6:L7"/>
    <mergeCell ref="AP4:AP5"/>
    <mergeCell ref="AQ4:AQ5"/>
    <mergeCell ref="AF4:AF5"/>
    <mergeCell ref="AG4:AG5"/>
    <mergeCell ref="AH4:AH5"/>
    <mergeCell ref="AI4:AI5"/>
    <mergeCell ref="AJ4:AJ5"/>
    <mergeCell ref="AK4:AK5"/>
    <mergeCell ref="Z4:Z5"/>
    <mergeCell ref="AY6:AY7"/>
    <mergeCell ref="AN6:AN7"/>
    <mergeCell ref="AO6:AO7"/>
    <mergeCell ref="AP6:AP7"/>
    <mergeCell ref="AQ6:AQ7"/>
    <mergeCell ref="AR6:AR7"/>
    <mergeCell ref="AS6:AS7"/>
    <mergeCell ref="AH6:AH7"/>
    <mergeCell ref="AI6:AI7"/>
    <mergeCell ref="AJ6:AJ7"/>
    <mergeCell ref="AK6:AK7"/>
    <mergeCell ref="AL6:AL7"/>
    <mergeCell ref="AM6:AM7"/>
    <mergeCell ref="AB6:AB7"/>
    <mergeCell ref="AC6:AC7"/>
    <mergeCell ref="AD6:AD7"/>
    <mergeCell ref="AE6:AE7"/>
    <mergeCell ref="AF6:AF7"/>
    <mergeCell ref="AG6:AG7"/>
    <mergeCell ref="W4:W5"/>
    <mergeCell ref="X4:X5"/>
    <mergeCell ref="Y4:Y5"/>
    <mergeCell ref="N4:N5"/>
    <mergeCell ref="O4:O5"/>
    <mergeCell ref="P4:P5"/>
    <mergeCell ref="Q4:Q5"/>
    <mergeCell ref="R4:R5"/>
    <mergeCell ref="S4:S5"/>
    <mergeCell ref="M6:M7"/>
    <mergeCell ref="N6:N7"/>
    <mergeCell ref="O6:O7"/>
    <mergeCell ref="AX4:AX5"/>
    <mergeCell ref="AY4:AY5"/>
    <mergeCell ref="A6:A7"/>
    <mergeCell ref="C6:C7"/>
    <mergeCell ref="D6:D7"/>
    <mergeCell ref="E6:E7"/>
    <mergeCell ref="F6:F7"/>
    <mergeCell ref="G6:G7"/>
    <mergeCell ref="H6:H7"/>
    <mergeCell ref="I6:I7"/>
    <mergeCell ref="AR4:AR5"/>
    <mergeCell ref="AS4:AS5"/>
    <mergeCell ref="AT4:AT5"/>
    <mergeCell ref="AU4:AU5"/>
    <mergeCell ref="AV4:AV5"/>
    <mergeCell ref="AW4:AW5"/>
    <mergeCell ref="AL4:AL5"/>
    <mergeCell ref="AM4:AM5"/>
    <mergeCell ref="AN4:AN5"/>
    <mergeCell ref="AO4:AO5"/>
    <mergeCell ref="H4:H5"/>
    <mergeCell ref="I4:I5"/>
    <mergeCell ref="J4:J5"/>
    <mergeCell ref="K4:K5"/>
    <mergeCell ref="L4:L5"/>
    <mergeCell ref="M4:M5"/>
    <mergeCell ref="A4:A5"/>
    <mergeCell ref="C4:C5"/>
    <mergeCell ref="D4:D5"/>
    <mergeCell ref="E4:E5"/>
    <mergeCell ref="F4:F5"/>
    <mergeCell ref="G4:G5"/>
    <mergeCell ref="AH1:AN1"/>
    <mergeCell ref="AO1:AX1"/>
    <mergeCell ref="C2:D2"/>
    <mergeCell ref="E2:H2"/>
    <mergeCell ref="I2:J2"/>
    <mergeCell ref="K2:L2"/>
    <mergeCell ref="C1:H1"/>
    <mergeCell ref="I1:M1"/>
    <mergeCell ref="N1:T1"/>
    <mergeCell ref="U1:Y1"/>
    <mergeCell ref="Z1:AC1"/>
    <mergeCell ref="AD1:AG1"/>
    <mergeCell ref="AA4:AA5"/>
    <mergeCell ref="AB4:AB5"/>
    <mergeCell ref="AC4:AC5"/>
    <mergeCell ref="AD4:AD5"/>
    <mergeCell ref="AE4:AE5"/>
    <mergeCell ref="T4:T5"/>
    <mergeCell ref="U4:U5"/>
    <mergeCell ref="V4:V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66"/>
  <sheetViews>
    <sheetView topLeftCell="AK11" workbookViewId="0">
      <selection activeCell="AZ59" sqref="AZ59"/>
    </sheetView>
  </sheetViews>
  <sheetFormatPr defaultRowHeight="14.4"/>
  <cols>
    <col min="51" max="51" width="11.5546875" customWidth="1"/>
  </cols>
  <sheetData>
    <row r="1" spans="1:55" ht="16.2" thickBot="1">
      <c r="A1" s="1" t="s">
        <v>0</v>
      </c>
      <c r="B1" s="2"/>
      <c r="C1" s="3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4"/>
    </row>
    <row r="2" spans="1:55" ht="36" thickTop="1">
      <c r="A2" s="5" t="s">
        <v>1</v>
      </c>
      <c r="B2" s="6" t="s">
        <v>2</v>
      </c>
      <c r="C2" s="91"/>
      <c r="D2" s="92"/>
      <c r="E2" s="92"/>
      <c r="F2" s="92"/>
      <c r="G2" s="92"/>
      <c r="H2" s="92"/>
      <c r="I2" s="82" t="s">
        <v>3</v>
      </c>
      <c r="J2" s="83"/>
      <c r="K2" s="83"/>
      <c r="L2" s="83"/>
      <c r="M2" s="84"/>
      <c r="N2" s="82" t="s">
        <v>4</v>
      </c>
      <c r="O2" s="83"/>
      <c r="P2" s="83"/>
      <c r="Q2" s="83"/>
      <c r="R2" s="83"/>
      <c r="S2" s="83"/>
      <c r="T2" s="84"/>
      <c r="U2" s="93" t="s">
        <v>5</v>
      </c>
      <c r="V2" s="94"/>
      <c r="W2" s="94"/>
      <c r="X2" s="94"/>
      <c r="Y2" s="95"/>
      <c r="Z2" s="93" t="s">
        <v>6</v>
      </c>
      <c r="AA2" s="94"/>
      <c r="AB2" s="94"/>
      <c r="AC2" s="95"/>
      <c r="AD2" s="82" t="s">
        <v>7</v>
      </c>
      <c r="AE2" s="83"/>
      <c r="AF2" s="83"/>
      <c r="AG2" s="84"/>
      <c r="AH2" s="82" t="s">
        <v>8</v>
      </c>
      <c r="AI2" s="83"/>
      <c r="AJ2" s="83"/>
      <c r="AK2" s="83"/>
      <c r="AL2" s="83"/>
      <c r="AM2" s="83"/>
      <c r="AN2" s="84"/>
      <c r="AO2" s="82" t="s">
        <v>9</v>
      </c>
      <c r="AP2" s="83"/>
      <c r="AQ2" s="83"/>
      <c r="AR2" s="83"/>
      <c r="AS2" s="83"/>
      <c r="AT2" s="83"/>
      <c r="AU2" s="83"/>
      <c r="AV2" s="83"/>
      <c r="AW2" s="83"/>
      <c r="AX2" s="84"/>
      <c r="AY2" s="7" t="s">
        <v>10</v>
      </c>
    </row>
    <row r="3" spans="1:55">
      <c r="A3" s="8"/>
      <c r="B3" s="9" t="s">
        <v>11</v>
      </c>
      <c r="C3" s="85" t="s">
        <v>12</v>
      </c>
      <c r="D3" s="86"/>
      <c r="E3" s="87" t="s">
        <v>13</v>
      </c>
      <c r="F3" s="88"/>
      <c r="G3" s="88"/>
      <c r="H3" s="88"/>
      <c r="I3" s="89" t="s">
        <v>14</v>
      </c>
      <c r="J3" s="86"/>
      <c r="K3" s="90" t="s">
        <v>15</v>
      </c>
      <c r="L3" s="90"/>
      <c r="M3" s="10" t="s">
        <v>16</v>
      </c>
      <c r="N3" s="11" t="s">
        <v>17</v>
      </c>
      <c r="O3" s="12"/>
      <c r="P3" s="13"/>
      <c r="Q3" s="14" t="s">
        <v>18</v>
      </c>
      <c r="R3" s="12"/>
      <c r="S3" s="13"/>
      <c r="T3" s="10" t="s">
        <v>16</v>
      </c>
      <c r="U3" s="11" t="s">
        <v>19</v>
      </c>
      <c r="V3" s="13"/>
      <c r="W3" s="15"/>
      <c r="X3" s="15"/>
      <c r="Y3" s="10" t="s">
        <v>16</v>
      </c>
      <c r="Z3" s="16"/>
      <c r="AA3" s="17"/>
      <c r="AB3" s="17"/>
      <c r="AC3" s="18"/>
      <c r="AD3" s="16"/>
      <c r="AE3" s="17"/>
      <c r="AF3" s="17"/>
      <c r="AG3" s="18"/>
      <c r="AH3" s="11"/>
      <c r="AI3" s="12"/>
      <c r="AJ3" s="12"/>
      <c r="AK3" s="12"/>
      <c r="AL3" s="12"/>
      <c r="AM3" s="12"/>
      <c r="AN3" s="19"/>
      <c r="AO3" s="11"/>
      <c r="AP3" s="11"/>
      <c r="AQ3" s="12"/>
      <c r="AR3" s="12"/>
      <c r="AS3" s="12"/>
      <c r="AT3" s="12"/>
      <c r="AU3" s="12"/>
      <c r="AV3" s="12"/>
      <c r="AW3" s="12"/>
      <c r="AX3" s="19"/>
      <c r="AY3" s="20"/>
    </row>
    <row r="4" spans="1:55" ht="68.400000000000006" thickBot="1">
      <c r="A4" s="21"/>
      <c r="B4" s="22"/>
      <c r="C4" s="23" t="s">
        <v>15</v>
      </c>
      <c r="D4" s="24" t="s">
        <v>14</v>
      </c>
      <c r="E4" s="24" t="s">
        <v>20</v>
      </c>
      <c r="F4" s="24" t="s">
        <v>21</v>
      </c>
      <c r="G4" s="24" t="s">
        <v>22</v>
      </c>
      <c r="H4" s="25" t="s">
        <v>23</v>
      </c>
      <c r="I4" s="26" t="s">
        <v>24</v>
      </c>
      <c r="J4" s="24" t="s">
        <v>25</v>
      </c>
      <c r="K4" s="24" t="s">
        <v>24</v>
      </c>
      <c r="L4" s="24" t="s">
        <v>25</v>
      </c>
      <c r="M4" s="27" t="s">
        <v>26</v>
      </c>
      <c r="N4" s="26" t="s">
        <v>27</v>
      </c>
      <c r="O4" s="24" t="s">
        <v>28</v>
      </c>
      <c r="P4" s="24" t="s">
        <v>25</v>
      </c>
      <c r="Q4" s="24" t="s">
        <v>27</v>
      </c>
      <c r="R4" s="24" t="s">
        <v>28</v>
      </c>
      <c r="S4" s="24" t="s">
        <v>25</v>
      </c>
      <c r="T4" s="27" t="s">
        <v>29</v>
      </c>
      <c r="U4" s="26" t="s">
        <v>30</v>
      </c>
      <c r="V4" s="24" t="s">
        <v>25</v>
      </c>
      <c r="W4" s="24" t="s">
        <v>30</v>
      </c>
      <c r="X4" s="24" t="s">
        <v>31</v>
      </c>
      <c r="Y4" s="27" t="s">
        <v>29</v>
      </c>
      <c r="Z4" s="26" t="s">
        <v>32</v>
      </c>
      <c r="AA4" s="24" t="s">
        <v>33</v>
      </c>
      <c r="AB4" s="24" t="s">
        <v>34</v>
      </c>
      <c r="AC4" s="28" t="s">
        <v>35</v>
      </c>
      <c r="AD4" s="26" t="s">
        <v>36</v>
      </c>
      <c r="AE4" s="24" t="s">
        <v>37</v>
      </c>
      <c r="AF4" s="24" t="s">
        <v>38</v>
      </c>
      <c r="AG4" s="28" t="s">
        <v>35</v>
      </c>
      <c r="AH4" s="26" t="s">
        <v>39</v>
      </c>
      <c r="AI4" s="24" t="s">
        <v>40</v>
      </c>
      <c r="AJ4" s="24" t="s">
        <v>41</v>
      </c>
      <c r="AK4" s="24" t="s">
        <v>42</v>
      </c>
      <c r="AL4" s="24" t="s">
        <v>43</v>
      </c>
      <c r="AM4" s="24" t="s">
        <v>44</v>
      </c>
      <c r="AN4" s="28" t="s">
        <v>35</v>
      </c>
      <c r="AO4" s="26" t="s">
        <v>45</v>
      </c>
      <c r="AP4" s="26" t="s">
        <v>13</v>
      </c>
      <c r="AQ4" s="29" t="s">
        <v>46</v>
      </c>
      <c r="AR4" s="29" t="s">
        <v>47</v>
      </c>
      <c r="AS4" s="29" t="s">
        <v>48</v>
      </c>
      <c r="AT4" s="29" t="s">
        <v>49</v>
      </c>
      <c r="AU4" s="29" t="s">
        <v>13</v>
      </c>
      <c r="AV4" s="29" t="s">
        <v>50</v>
      </c>
      <c r="AW4" s="29" t="s">
        <v>51</v>
      </c>
      <c r="AX4" s="30" t="s">
        <v>52</v>
      </c>
      <c r="AY4" s="61"/>
    </row>
    <row r="5" spans="1:55" ht="15" thickTop="1">
      <c r="A5" s="74" t="s">
        <v>53</v>
      </c>
      <c r="B5" s="32" t="s">
        <v>54</v>
      </c>
      <c r="C5" s="76">
        <v>0</v>
      </c>
      <c r="D5" s="78">
        <v>0</v>
      </c>
      <c r="E5" s="78">
        <v>0</v>
      </c>
      <c r="F5" s="78">
        <f ca="1">F5:F420</f>
        <v>0</v>
      </c>
      <c r="G5" s="80">
        <f ca="1">G5:G420</f>
        <v>0</v>
      </c>
      <c r="H5" s="64">
        <v>0</v>
      </c>
      <c r="I5" s="66">
        <v>4500</v>
      </c>
      <c r="J5" s="68">
        <f>H5*I5</f>
        <v>0</v>
      </c>
      <c r="K5" s="70">
        <v>10000</v>
      </c>
      <c r="L5" s="68">
        <f>H5*K5</f>
        <v>0</v>
      </c>
      <c r="M5" s="72"/>
      <c r="N5" s="66">
        <v>1030</v>
      </c>
      <c r="O5" s="109">
        <v>9</v>
      </c>
      <c r="P5" s="68">
        <f>E5*N5*O5</f>
        <v>0</v>
      </c>
      <c r="Q5" s="70">
        <v>1030</v>
      </c>
      <c r="R5" s="109">
        <v>5</v>
      </c>
      <c r="S5" s="68">
        <f>E5*Q5*R5</f>
        <v>0</v>
      </c>
      <c r="T5" s="72"/>
      <c r="U5" s="104">
        <v>520</v>
      </c>
      <c r="V5" s="68">
        <f ca="1">F5*(C5+D5)*U5</f>
        <v>0</v>
      </c>
      <c r="W5" s="106"/>
      <c r="X5" s="102">
        <f ca="1">W5*F5</f>
        <v>0</v>
      </c>
      <c r="Y5" s="72"/>
      <c r="Z5" s="130">
        <v>0</v>
      </c>
      <c r="AA5" s="96"/>
      <c r="AB5" s="96"/>
      <c r="AC5" s="98"/>
      <c r="AD5" s="100">
        <v>0</v>
      </c>
      <c r="AE5" s="102">
        <f ca="1">AD5*F5</f>
        <v>0</v>
      </c>
      <c r="AF5" s="126">
        <v>0</v>
      </c>
      <c r="AG5" s="72">
        <v>0</v>
      </c>
      <c r="AH5" s="100">
        <v>4200</v>
      </c>
      <c r="AI5" s="128"/>
      <c r="AJ5" s="121">
        <v>0</v>
      </c>
      <c r="AK5" s="68">
        <f ca="1">AJ5*G5</f>
        <v>0</v>
      </c>
      <c r="AL5" s="121">
        <v>0</v>
      </c>
      <c r="AM5" s="68">
        <f ca="1">AL5*G5</f>
        <v>0</v>
      </c>
      <c r="AN5" s="98">
        <v>30000</v>
      </c>
      <c r="AO5" s="100">
        <v>0</v>
      </c>
      <c r="AP5" s="100">
        <v>0</v>
      </c>
      <c r="AQ5" s="123">
        <f>AO5*(D5+C5)</f>
        <v>0</v>
      </c>
      <c r="AR5" s="96"/>
      <c r="AS5" s="121">
        <v>0</v>
      </c>
      <c r="AT5" s="121">
        <v>0</v>
      </c>
      <c r="AU5" s="121">
        <v>0</v>
      </c>
      <c r="AV5" s="123">
        <f>AT5*AS5*E5</f>
        <v>0</v>
      </c>
      <c r="AW5" s="96"/>
      <c r="AX5" s="249"/>
      <c r="AY5" s="251">
        <f ca="1">J5+L5+M5+P5+S5+T5+V5+Y5+Z5+AA5+AB5+AC5+AE5+AF5+AG5+AI5+AJ5+AL5+AN5+X5</f>
        <v>30000</v>
      </c>
      <c r="BC5">
        <v>30000</v>
      </c>
    </row>
    <row r="6" spans="1:55">
      <c r="A6" s="75"/>
      <c r="B6" s="33" t="s">
        <v>55</v>
      </c>
      <c r="C6" s="77"/>
      <c r="D6" s="79"/>
      <c r="E6" s="79"/>
      <c r="F6" s="79"/>
      <c r="G6" s="81"/>
      <c r="H6" s="65"/>
      <c r="I6" s="67"/>
      <c r="J6" s="69"/>
      <c r="K6" s="71"/>
      <c r="L6" s="69"/>
      <c r="M6" s="73"/>
      <c r="N6" s="67"/>
      <c r="O6" s="110"/>
      <c r="P6" s="69"/>
      <c r="Q6" s="71"/>
      <c r="R6" s="110"/>
      <c r="S6" s="69"/>
      <c r="T6" s="73"/>
      <c r="U6" s="105"/>
      <c r="V6" s="69"/>
      <c r="W6" s="107"/>
      <c r="X6" s="108"/>
      <c r="Y6" s="73"/>
      <c r="Z6" s="131"/>
      <c r="AA6" s="97"/>
      <c r="AB6" s="97"/>
      <c r="AC6" s="99"/>
      <c r="AD6" s="101"/>
      <c r="AE6" s="103"/>
      <c r="AF6" s="127"/>
      <c r="AG6" s="73"/>
      <c r="AH6" s="101"/>
      <c r="AI6" s="129"/>
      <c r="AJ6" s="122"/>
      <c r="AK6" s="125"/>
      <c r="AL6" s="122"/>
      <c r="AM6" s="125"/>
      <c r="AN6" s="99"/>
      <c r="AO6" s="101"/>
      <c r="AP6" s="101"/>
      <c r="AQ6" s="124"/>
      <c r="AR6" s="97"/>
      <c r="AS6" s="122"/>
      <c r="AT6" s="122"/>
      <c r="AU6" s="122"/>
      <c r="AV6" s="124"/>
      <c r="AW6" s="97"/>
      <c r="AX6" s="250"/>
      <c r="AY6" s="252"/>
    </row>
    <row r="7" spans="1:55">
      <c r="A7" s="75" t="s">
        <v>56</v>
      </c>
      <c r="B7" s="34" t="s">
        <v>54</v>
      </c>
      <c r="C7" s="116">
        <v>18</v>
      </c>
      <c r="D7" s="117">
        <v>5</v>
      </c>
      <c r="E7" s="117">
        <v>4</v>
      </c>
      <c r="F7" s="117">
        <v>5</v>
      </c>
      <c r="G7" s="117">
        <v>5</v>
      </c>
      <c r="H7" s="119">
        <v>5</v>
      </c>
      <c r="I7" s="112">
        <v>4500</v>
      </c>
      <c r="J7" s="136">
        <f>H7*I7</f>
        <v>22500</v>
      </c>
      <c r="K7" s="154">
        <v>11500</v>
      </c>
      <c r="L7" s="136">
        <f>H7*K7</f>
        <v>57500</v>
      </c>
      <c r="M7" s="111"/>
      <c r="N7" s="112">
        <v>1030</v>
      </c>
      <c r="O7" s="113">
        <v>9</v>
      </c>
      <c r="P7" s="136">
        <f>E7*N7*O7</f>
        <v>37080</v>
      </c>
      <c r="Q7" s="154">
        <v>1030</v>
      </c>
      <c r="R7" s="113">
        <v>5</v>
      </c>
      <c r="S7" s="136">
        <f>E7*Q7*R7</f>
        <v>20600</v>
      </c>
      <c r="T7" s="111"/>
      <c r="U7" s="155">
        <v>520</v>
      </c>
      <c r="V7" s="136">
        <f>F7*(C7+D7)*U7</f>
        <v>59800</v>
      </c>
      <c r="W7" s="151">
        <v>2000</v>
      </c>
      <c r="X7" s="136">
        <f>W7*F7</f>
        <v>10000</v>
      </c>
      <c r="Y7" s="111"/>
      <c r="Z7" s="153">
        <v>7000</v>
      </c>
      <c r="AA7" s="138"/>
      <c r="AB7" s="138"/>
      <c r="AC7" s="139"/>
      <c r="AD7" s="133">
        <v>500</v>
      </c>
      <c r="AE7" s="140">
        <f>AD7*F7</f>
        <v>2500</v>
      </c>
      <c r="AF7" s="135">
        <v>2000</v>
      </c>
      <c r="AG7" s="132">
        <v>500</v>
      </c>
      <c r="AH7" s="133">
        <v>4200</v>
      </c>
      <c r="AI7" s="136">
        <f>AH7*G7</f>
        <v>21000</v>
      </c>
      <c r="AJ7" s="137">
        <v>500</v>
      </c>
      <c r="AK7" s="125">
        <f>AJ7*G7</f>
        <v>2500</v>
      </c>
      <c r="AL7" s="137">
        <v>800</v>
      </c>
      <c r="AM7" s="125">
        <f>AL7*G7</f>
        <v>4000</v>
      </c>
      <c r="AN7" s="132"/>
      <c r="AO7" s="133"/>
      <c r="AP7" s="133"/>
      <c r="AQ7" s="134">
        <f>AO7*(D7+C7)</f>
        <v>0</v>
      </c>
      <c r="AR7" s="135"/>
      <c r="AS7" s="135"/>
      <c r="AT7" s="135"/>
      <c r="AU7" s="135"/>
      <c r="AV7" s="134">
        <f>AT7*AS7*E7</f>
        <v>0</v>
      </c>
      <c r="AW7" s="135"/>
      <c r="AX7" s="150"/>
      <c r="AY7" s="253">
        <f>J7+L7+M7+P7+S7+T7+V7+Y7+Z7+AA7+AB7+AC7+AE7+AF7+AG7+AI7+AN7+X7+AK7+AM7+AQ7+AV7+AW7+AX7</f>
        <v>246980</v>
      </c>
      <c r="BC7">
        <v>246980</v>
      </c>
    </row>
    <row r="8" spans="1:55">
      <c r="A8" s="75"/>
      <c r="B8" s="35" t="s">
        <v>57</v>
      </c>
      <c r="C8" s="116"/>
      <c r="D8" s="117"/>
      <c r="E8" s="117"/>
      <c r="F8" s="117"/>
      <c r="G8" s="118"/>
      <c r="H8" s="120"/>
      <c r="I8" s="112"/>
      <c r="J8" s="136"/>
      <c r="K8" s="154"/>
      <c r="L8" s="136"/>
      <c r="M8" s="111"/>
      <c r="N8" s="112"/>
      <c r="O8" s="113"/>
      <c r="P8" s="136"/>
      <c r="Q8" s="154"/>
      <c r="R8" s="113"/>
      <c r="S8" s="136"/>
      <c r="T8" s="111"/>
      <c r="U8" s="155"/>
      <c r="V8" s="136"/>
      <c r="W8" s="151"/>
      <c r="X8" s="152"/>
      <c r="Y8" s="111"/>
      <c r="Z8" s="153"/>
      <c r="AA8" s="138"/>
      <c r="AB8" s="138"/>
      <c r="AC8" s="139"/>
      <c r="AD8" s="133"/>
      <c r="AE8" s="140"/>
      <c r="AF8" s="135"/>
      <c r="AG8" s="132"/>
      <c r="AH8" s="133"/>
      <c r="AI8" s="136"/>
      <c r="AJ8" s="137"/>
      <c r="AK8" s="125"/>
      <c r="AL8" s="137"/>
      <c r="AM8" s="125"/>
      <c r="AN8" s="132"/>
      <c r="AO8" s="133"/>
      <c r="AP8" s="133"/>
      <c r="AQ8" s="134"/>
      <c r="AR8" s="135"/>
      <c r="AS8" s="135"/>
      <c r="AT8" s="135"/>
      <c r="AU8" s="135"/>
      <c r="AV8" s="134"/>
      <c r="AW8" s="135"/>
      <c r="AX8" s="150"/>
      <c r="AY8" s="253"/>
    </row>
    <row r="9" spans="1:55">
      <c r="A9" s="146" t="s">
        <v>58</v>
      </c>
      <c r="B9" s="36" t="s">
        <v>59</v>
      </c>
      <c r="C9" s="147">
        <v>14</v>
      </c>
      <c r="D9" s="148">
        <v>5</v>
      </c>
      <c r="E9" s="148">
        <v>4</v>
      </c>
      <c r="F9" s="148">
        <v>5</v>
      </c>
      <c r="G9" s="148">
        <v>5</v>
      </c>
      <c r="H9" s="141">
        <v>5</v>
      </c>
      <c r="I9" s="143">
        <v>4500</v>
      </c>
      <c r="J9" s="136">
        <f>H9*I9</f>
        <v>22500</v>
      </c>
      <c r="K9" s="144">
        <v>9200</v>
      </c>
      <c r="L9" s="136">
        <f>H9*K9</f>
        <v>46000</v>
      </c>
      <c r="M9" s="145"/>
      <c r="N9" s="143">
        <v>1290</v>
      </c>
      <c r="O9" s="161">
        <v>14</v>
      </c>
      <c r="P9" s="136">
        <f>E9*N9*O9</f>
        <v>72240</v>
      </c>
      <c r="Q9" s="144">
        <v>890</v>
      </c>
      <c r="R9" s="161">
        <v>10</v>
      </c>
      <c r="S9" s="136">
        <f>E9*Q9*R9</f>
        <v>35600</v>
      </c>
      <c r="T9" s="145"/>
      <c r="U9" s="159">
        <v>350</v>
      </c>
      <c r="V9" s="136">
        <f>F9*(C9+D9)*U9</f>
        <v>33250</v>
      </c>
      <c r="W9" s="160"/>
      <c r="X9" s="136">
        <f>W9*F9</f>
        <v>0</v>
      </c>
      <c r="Y9" s="145"/>
      <c r="Z9" s="166">
        <v>7000</v>
      </c>
      <c r="AA9" s="156"/>
      <c r="AB9" s="156"/>
      <c r="AC9" s="157"/>
      <c r="AD9" s="158">
        <v>500</v>
      </c>
      <c r="AE9" s="140">
        <f>AD9*F9</f>
        <v>2500</v>
      </c>
      <c r="AF9" s="163">
        <v>2000</v>
      </c>
      <c r="AG9" s="165">
        <v>500</v>
      </c>
      <c r="AH9" s="158">
        <f>700*6</f>
        <v>4200</v>
      </c>
      <c r="AI9" s="136">
        <f>AH9*G9</f>
        <v>21000</v>
      </c>
      <c r="AJ9" s="163">
        <v>800</v>
      </c>
      <c r="AK9" s="136">
        <f>AJ9*G9</f>
        <v>4000</v>
      </c>
      <c r="AL9" s="163">
        <v>800</v>
      </c>
      <c r="AM9" s="136">
        <f>AL9*G9</f>
        <v>4000</v>
      </c>
      <c r="AN9" s="165">
        <v>30000</v>
      </c>
      <c r="AO9" s="158"/>
      <c r="AP9" s="158"/>
      <c r="AQ9" s="164">
        <f>AO9*(D9+C9)</f>
        <v>0</v>
      </c>
      <c r="AR9" s="163"/>
      <c r="AS9" s="163"/>
      <c r="AT9" s="163"/>
      <c r="AU9" s="163"/>
      <c r="AV9" s="164">
        <f>AT9*AS9*E9</f>
        <v>0</v>
      </c>
      <c r="AW9" s="163"/>
      <c r="AX9" s="162"/>
      <c r="AY9" s="253">
        <f>J9+L9+M9+P9+S9+T9+V9+Y9+Z9+AA9+AB9+AC9+AE9+AF9+AG9+AI9+AN9+X9+AK9+AM9+AQ9+AV9+AW9+AX9</f>
        <v>280590</v>
      </c>
      <c r="BC9">
        <v>280590</v>
      </c>
    </row>
    <row r="10" spans="1:55" ht="15" thickBot="1">
      <c r="A10" s="146"/>
      <c r="B10" s="36" t="s">
        <v>60</v>
      </c>
      <c r="C10" s="147"/>
      <c r="D10" s="148"/>
      <c r="E10" s="148"/>
      <c r="F10" s="148"/>
      <c r="G10" s="149"/>
      <c r="H10" s="142"/>
      <c r="I10" s="143"/>
      <c r="J10" s="136"/>
      <c r="K10" s="144"/>
      <c r="L10" s="136"/>
      <c r="M10" s="145"/>
      <c r="N10" s="143"/>
      <c r="O10" s="161"/>
      <c r="P10" s="136"/>
      <c r="Q10" s="144"/>
      <c r="R10" s="161"/>
      <c r="S10" s="136"/>
      <c r="T10" s="145"/>
      <c r="U10" s="159"/>
      <c r="V10" s="136"/>
      <c r="W10" s="160"/>
      <c r="X10" s="152"/>
      <c r="Y10" s="145"/>
      <c r="Z10" s="166"/>
      <c r="AA10" s="156"/>
      <c r="AB10" s="156"/>
      <c r="AC10" s="157"/>
      <c r="AD10" s="158"/>
      <c r="AE10" s="140"/>
      <c r="AF10" s="163"/>
      <c r="AG10" s="165"/>
      <c r="AH10" s="158"/>
      <c r="AI10" s="136"/>
      <c r="AJ10" s="163"/>
      <c r="AK10" s="136"/>
      <c r="AL10" s="163"/>
      <c r="AM10" s="136"/>
      <c r="AN10" s="165"/>
      <c r="AO10" s="158"/>
      <c r="AP10" s="158"/>
      <c r="AQ10" s="164"/>
      <c r="AR10" s="163"/>
      <c r="AS10" s="163"/>
      <c r="AT10" s="163"/>
      <c r="AU10" s="163"/>
      <c r="AV10" s="164"/>
      <c r="AW10" s="163"/>
      <c r="AX10" s="162"/>
      <c r="AY10" s="253"/>
    </row>
    <row r="11" spans="1:55" ht="15" thickTop="1">
      <c r="A11" s="146" t="s">
        <v>61</v>
      </c>
      <c r="B11" s="59" t="s">
        <v>59</v>
      </c>
      <c r="C11" s="147">
        <v>15</v>
      </c>
      <c r="D11" s="148">
        <v>5</v>
      </c>
      <c r="E11" s="148">
        <v>4</v>
      </c>
      <c r="F11" s="148">
        <v>4</v>
      </c>
      <c r="G11" s="148">
        <v>3</v>
      </c>
      <c r="H11" s="141"/>
      <c r="I11" s="143"/>
      <c r="J11" s="136"/>
      <c r="K11" s="144"/>
      <c r="L11" s="136"/>
      <c r="M11" s="145"/>
      <c r="N11" s="143"/>
      <c r="O11" s="161"/>
      <c r="P11" s="136"/>
      <c r="Q11" s="144"/>
      <c r="R11" s="161"/>
      <c r="S11" s="136"/>
      <c r="T11" s="145"/>
      <c r="U11" s="159">
        <v>350</v>
      </c>
      <c r="V11" s="136">
        <f>F11*(C11+D11)*U11</f>
        <v>28000</v>
      </c>
      <c r="W11" s="160"/>
      <c r="X11" s="136">
        <f>W11*F11</f>
        <v>0</v>
      </c>
      <c r="Y11" s="145"/>
      <c r="Z11" s="166"/>
      <c r="AA11" s="156">
        <v>15000</v>
      </c>
      <c r="AB11" s="156"/>
      <c r="AC11" s="157"/>
      <c r="AD11" s="158"/>
      <c r="AE11" s="140"/>
      <c r="AF11" s="163"/>
      <c r="AG11" s="165"/>
      <c r="AH11" s="158">
        <v>4200</v>
      </c>
      <c r="AI11" s="136">
        <f>AH11*G11</f>
        <v>12600</v>
      </c>
      <c r="AJ11" s="163"/>
      <c r="AK11" s="136">
        <f>AJ11*G11</f>
        <v>0</v>
      </c>
      <c r="AL11" s="163">
        <v>800</v>
      </c>
      <c r="AM11" s="136">
        <f>AL11*G11</f>
        <v>2400</v>
      </c>
      <c r="AN11" s="165"/>
      <c r="AO11" s="158"/>
      <c r="AP11" s="158"/>
      <c r="AQ11" s="164">
        <f>AO11*(D11+C11)</f>
        <v>0</v>
      </c>
      <c r="AR11" s="163"/>
      <c r="AS11" s="163"/>
      <c r="AT11" s="163"/>
      <c r="AU11" s="163"/>
      <c r="AV11" s="164">
        <f>AT11*AS11*E11</f>
        <v>0</v>
      </c>
      <c r="AW11" s="163"/>
      <c r="AX11" s="162"/>
      <c r="AY11" s="254">
        <f>J11+L11+M11+P11+S11+T11+V11+Y11+Z11+AA11+AB11+AC11+AE11+AF11+AG11+AI11+AN11+X11+AK11+AM11+AO11+AQ11+AR11+AV11+AW11+AX11</f>
        <v>58000</v>
      </c>
      <c r="BC11">
        <v>58000</v>
      </c>
    </row>
    <row r="12" spans="1:55" ht="15" thickBot="1">
      <c r="A12" s="146"/>
      <c r="B12" s="59" t="s">
        <v>62</v>
      </c>
      <c r="C12" s="147"/>
      <c r="D12" s="148"/>
      <c r="E12" s="148"/>
      <c r="F12" s="148"/>
      <c r="G12" s="149"/>
      <c r="H12" s="142"/>
      <c r="I12" s="143"/>
      <c r="J12" s="136"/>
      <c r="K12" s="144"/>
      <c r="L12" s="136"/>
      <c r="M12" s="145"/>
      <c r="N12" s="143"/>
      <c r="O12" s="161"/>
      <c r="P12" s="136"/>
      <c r="Q12" s="144"/>
      <c r="R12" s="161"/>
      <c r="S12" s="136"/>
      <c r="T12" s="145"/>
      <c r="U12" s="159"/>
      <c r="V12" s="136"/>
      <c r="W12" s="160"/>
      <c r="X12" s="152"/>
      <c r="Y12" s="145"/>
      <c r="Z12" s="166"/>
      <c r="AA12" s="156"/>
      <c r="AB12" s="156"/>
      <c r="AC12" s="157"/>
      <c r="AD12" s="158"/>
      <c r="AE12" s="140"/>
      <c r="AF12" s="163"/>
      <c r="AG12" s="165"/>
      <c r="AH12" s="158"/>
      <c r="AI12" s="136"/>
      <c r="AJ12" s="163"/>
      <c r="AK12" s="136"/>
      <c r="AL12" s="163"/>
      <c r="AM12" s="136"/>
      <c r="AN12" s="165"/>
      <c r="AO12" s="158"/>
      <c r="AP12" s="158"/>
      <c r="AQ12" s="164"/>
      <c r="AR12" s="163"/>
      <c r="AS12" s="163"/>
      <c r="AT12" s="163"/>
      <c r="AU12" s="163"/>
      <c r="AV12" s="164"/>
      <c r="AW12" s="163"/>
      <c r="AX12" s="162"/>
      <c r="AY12" s="252"/>
    </row>
    <row r="13" spans="1:55" ht="15" thickTop="1">
      <c r="A13" s="146" t="s">
        <v>63</v>
      </c>
      <c r="B13" s="37" t="s">
        <v>64</v>
      </c>
      <c r="C13" s="147">
        <v>14</v>
      </c>
      <c r="D13" s="148">
        <v>4</v>
      </c>
      <c r="E13" s="148">
        <v>2</v>
      </c>
      <c r="F13" s="148">
        <v>3</v>
      </c>
      <c r="G13" s="148">
        <v>2</v>
      </c>
      <c r="H13" s="141">
        <v>6</v>
      </c>
      <c r="I13" s="143">
        <v>4500</v>
      </c>
      <c r="J13" s="136">
        <f>H13*I13</f>
        <v>27000</v>
      </c>
      <c r="K13" s="144">
        <v>9200</v>
      </c>
      <c r="L13" s="136">
        <f>H13*K13</f>
        <v>55200</v>
      </c>
      <c r="M13" s="145"/>
      <c r="N13" s="143">
        <v>0</v>
      </c>
      <c r="O13" s="161">
        <v>8</v>
      </c>
      <c r="P13" s="136">
        <f>E13*N13*O13</f>
        <v>0</v>
      </c>
      <c r="Q13" s="144">
        <v>700</v>
      </c>
      <c r="R13" s="161">
        <v>18</v>
      </c>
      <c r="S13" s="136">
        <f>E13*Q13*R13</f>
        <v>25200</v>
      </c>
      <c r="T13" s="145"/>
      <c r="U13" s="159">
        <v>340</v>
      </c>
      <c r="V13" s="136">
        <f>F13*(C13+D13)*U13</f>
        <v>18360</v>
      </c>
      <c r="W13" s="160"/>
      <c r="X13" s="136">
        <f>W13*F13</f>
        <v>0</v>
      </c>
      <c r="Y13" s="145"/>
      <c r="Z13" s="166">
        <v>9000</v>
      </c>
      <c r="AA13" s="156"/>
      <c r="AB13" s="156">
        <v>20000</v>
      </c>
      <c r="AC13" s="157"/>
      <c r="AD13" s="158">
        <v>500</v>
      </c>
      <c r="AE13" s="140">
        <f>AD13*F13</f>
        <v>1500</v>
      </c>
      <c r="AF13" s="163">
        <v>2000</v>
      </c>
      <c r="AG13" s="165">
        <v>500</v>
      </c>
      <c r="AH13" s="158">
        <v>3100</v>
      </c>
      <c r="AI13" s="136">
        <f>AH13*G13</f>
        <v>6200</v>
      </c>
      <c r="AJ13" s="163">
        <v>500</v>
      </c>
      <c r="AK13" s="136">
        <f>AJ13*G13</f>
        <v>1000</v>
      </c>
      <c r="AL13" s="163">
        <v>800</v>
      </c>
      <c r="AM13" s="136">
        <f>AL13*G13</f>
        <v>1600</v>
      </c>
      <c r="AN13" s="165"/>
      <c r="AO13" s="167">
        <v>14</v>
      </c>
      <c r="AP13" s="158">
        <v>4</v>
      </c>
      <c r="AQ13" s="164">
        <f>AO13*(D13+C13)*AP13*25</f>
        <v>25200</v>
      </c>
      <c r="AR13" s="163">
        <v>900</v>
      </c>
      <c r="AS13" s="163"/>
      <c r="AT13" s="163"/>
      <c r="AU13" s="163"/>
      <c r="AV13" s="164">
        <f>AT13*AS13*E13</f>
        <v>0</v>
      </c>
      <c r="AW13" s="163"/>
      <c r="AX13" s="162"/>
      <c r="AY13" s="254">
        <f>J13+L13+M13+P13+S13+T13+V13+Y13+Z13+AA13+AB13+AC13+AE13+AF13+AG13+AI13+AN13+X13+AK13+AM13+AO13+AQ13+AR13+AV13+AW13+AX13</f>
        <v>193674</v>
      </c>
      <c r="BC13">
        <v>193674</v>
      </c>
    </row>
    <row r="14" spans="1:55" ht="15" thickBot="1">
      <c r="A14" s="146"/>
      <c r="B14" s="36" t="s">
        <v>65</v>
      </c>
      <c r="C14" s="147"/>
      <c r="D14" s="148"/>
      <c r="E14" s="148"/>
      <c r="F14" s="148"/>
      <c r="G14" s="149"/>
      <c r="H14" s="142"/>
      <c r="I14" s="143"/>
      <c r="J14" s="136"/>
      <c r="K14" s="144"/>
      <c r="L14" s="136"/>
      <c r="M14" s="145"/>
      <c r="N14" s="143"/>
      <c r="O14" s="161"/>
      <c r="P14" s="136"/>
      <c r="Q14" s="144"/>
      <c r="R14" s="161"/>
      <c r="S14" s="136"/>
      <c r="T14" s="145"/>
      <c r="U14" s="159"/>
      <c r="V14" s="136"/>
      <c r="W14" s="160"/>
      <c r="X14" s="152"/>
      <c r="Y14" s="145"/>
      <c r="Z14" s="166"/>
      <c r="AA14" s="156"/>
      <c r="AB14" s="156"/>
      <c r="AC14" s="157"/>
      <c r="AD14" s="158"/>
      <c r="AE14" s="140"/>
      <c r="AF14" s="163"/>
      <c r="AG14" s="165"/>
      <c r="AH14" s="158"/>
      <c r="AI14" s="136"/>
      <c r="AJ14" s="163"/>
      <c r="AK14" s="136"/>
      <c r="AL14" s="163"/>
      <c r="AM14" s="136"/>
      <c r="AN14" s="165"/>
      <c r="AO14" s="167"/>
      <c r="AP14" s="158"/>
      <c r="AQ14" s="164"/>
      <c r="AR14" s="163"/>
      <c r="AS14" s="163"/>
      <c r="AT14" s="163"/>
      <c r="AU14" s="163"/>
      <c r="AV14" s="164"/>
      <c r="AW14" s="163"/>
      <c r="AX14" s="162"/>
      <c r="AY14" s="252"/>
    </row>
    <row r="15" spans="1:55" ht="15" thickTop="1">
      <c r="A15" s="75" t="s">
        <v>66</v>
      </c>
      <c r="B15" s="36" t="s">
        <v>67</v>
      </c>
      <c r="C15" s="147">
        <v>14</v>
      </c>
      <c r="D15" s="148">
        <v>4</v>
      </c>
      <c r="E15" s="148">
        <v>4</v>
      </c>
      <c r="F15" s="148">
        <v>5</v>
      </c>
      <c r="G15" s="148">
        <v>5</v>
      </c>
      <c r="H15" s="141">
        <v>5</v>
      </c>
      <c r="I15" s="143">
        <v>4500</v>
      </c>
      <c r="J15" s="136">
        <f>H15*I15</f>
        <v>22500</v>
      </c>
      <c r="K15" s="144">
        <v>9200</v>
      </c>
      <c r="L15" s="136">
        <f>H15*K15</f>
        <v>46000</v>
      </c>
      <c r="M15" s="145"/>
      <c r="N15" s="143">
        <v>1200</v>
      </c>
      <c r="O15" s="161">
        <v>7</v>
      </c>
      <c r="P15" s="136">
        <f>E15*N15*O15</f>
        <v>33600</v>
      </c>
      <c r="Q15" s="144">
        <v>800</v>
      </c>
      <c r="R15" s="161">
        <v>4</v>
      </c>
      <c r="S15" s="136">
        <f>E15*Q15*R15</f>
        <v>12800</v>
      </c>
      <c r="T15" s="145"/>
      <c r="U15" s="159">
        <v>418</v>
      </c>
      <c r="V15" s="136">
        <f>F15*(C15+D15)*U15</f>
        <v>37620</v>
      </c>
      <c r="W15" s="160"/>
      <c r="X15" s="136">
        <f>W15*F15</f>
        <v>0</v>
      </c>
      <c r="Y15" s="145"/>
      <c r="Z15" s="166">
        <v>7000</v>
      </c>
      <c r="AA15" s="156"/>
      <c r="AB15" s="156"/>
      <c r="AC15" s="157"/>
      <c r="AD15" s="158">
        <v>500</v>
      </c>
      <c r="AE15" s="140">
        <f>AD15*F15</f>
        <v>2500</v>
      </c>
      <c r="AF15" s="163">
        <v>2000</v>
      </c>
      <c r="AG15" s="165">
        <v>500</v>
      </c>
      <c r="AH15" s="158"/>
      <c r="AI15" s="140">
        <f>AH15*G15</f>
        <v>0</v>
      </c>
      <c r="AJ15" s="163"/>
      <c r="AK15" s="136">
        <f>AJ15*G15</f>
        <v>0</v>
      </c>
      <c r="AL15" s="163">
        <v>800</v>
      </c>
      <c r="AM15" s="136">
        <f>AL15*G15</f>
        <v>4000</v>
      </c>
      <c r="AN15" s="165"/>
      <c r="AO15" s="158"/>
      <c r="AP15" s="158"/>
      <c r="AQ15" s="164">
        <f>AO15*(D15+C15)</f>
        <v>0</v>
      </c>
      <c r="AR15" s="163"/>
      <c r="AS15" s="163"/>
      <c r="AT15" s="163"/>
      <c r="AU15" s="163"/>
      <c r="AV15" s="164">
        <f>AT15*AS15*E15</f>
        <v>0</v>
      </c>
      <c r="AW15" s="163"/>
      <c r="AX15" s="162"/>
      <c r="AY15" s="254">
        <f>J15+L15+M15+P15+S15+T15+V15+Y15+Z15+AA15+AB15+AC15+AE15+AF15+AG15+AI15+AN15+X15+AK15+AM15+AO15+AQ15+AR15+AV15+AW15+AX15</f>
        <v>168520</v>
      </c>
      <c r="BC15">
        <v>168520</v>
      </c>
    </row>
    <row r="16" spans="1:55" ht="15" thickBot="1">
      <c r="A16" s="75"/>
      <c r="B16" s="36" t="s">
        <v>68</v>
      </c>
      <c r="C16" s="147"/>
      <c r="D16" s="148"/>
      <c r="E16" s="148"/>
      <c r="F16" s="148"/>
      <c r="G16" s="149"/>
      <c r="H16" s="142"/>
      <c r="I16" s="143"/>
      <c r="J16" s="136"/>
      <c r="K16" s="144"/>
      <c r="L16" s="136"/>
      <c r="M16" s="145"/>
      <c r="N16" s="143"/>
      <c r="O16" s="161"/>
      <c r="P16" s="136"/>
      <c r="Q16" s="144"/>
      <c r="R16" s="161"/>
      <c r="S16" s="136"/>
      <c r="T16" s="145"/>
      <c r="U16" s="159"/>
      <c r="V16" s="136"/>
      <c r="W16" s="160"/>
      <c r="X16" s="152"/>
      <c r="Y16" s="145"/>
      <c r="Z16" s="166"/>
      <c r="AA16" s="156"/>
      <c r="AB16" s="156"/>
      <c r="AC16" s="157"/>
      <c r="AD16" s="158"/>
      <c r="AE16" s="140"/>
      <c r="AF16" s="163"/>
      <c r="AG16" s="165"/>
      <c r="AH16" s="158"/>
      <c r="AI16" s="140"/>
      <c r="AJ16" s="163"/>
      <c r="AK16" s="136"/>
      <c r="AL16" s="163"/>
      <c r="AM16" s="136"/>
      <c r="AN16" s="165"/>
      <c r="AO16" s="158"/>
      <c r="AP16" s="158"/>
      <c r="AQ16" s="164"/>
      <c r="AR16" s="163"/>
      <c r="AS16" s="163"/>
      <c r="AT16" s="163"/>
      <c r="AU16" s="163"/>
      <c r="AV16" s="164"/>
      <c r="AW16" s="163"/>
      <c r="AX16" s="162"/>
      <c r="AY16" s="252"/>
    </row>
    <row r="17" spans="1:55" ht="15" thickTop="1">
      <c r="A17" s="75" t="s">
        <v>69</v>
      </c>
      <c r="B17" s="35" t="s">
        <v>70</v>
      </c>
      <c r="C17" s="116">
        <v>14</v>
      </c>
      <c r="D17" s="117">
        <v>5</v>
      </c>
      <c r="E17" s="117">
        <v>4</v>
      </c>
      <c r="F17" s="117">
        <v>4</v>
      </c>
      <c r="G17" s="117">
        <v>3</v>
      </c>
      <c r="H17" s="119">
        <v>9</v>
      </c>
      <c r="I17" s="112">
        <v>5200</v>
      </c>
      <c r="J17" s="136">
        <f>H17*I17</f>
        <v>46800</v>
      </c>
      <c r="K17" s="154">
        <v>9200</v>
      </c>
      <c r="L17" s="136">
        <f>H17*K17</f>
        <v>82800</v>
      </c>
      <c r="M17" s="111"/>
      <c r="N17" s="112">
        <v>1000</v>
      </c>
      <c r="O17" s="113">
        <v>7</v>
      </c>
      <c r="P17" s="136">
        <f>E17*N17*O17</f>
        <v>28000</v>
      </c>
      <c r="Q17" s="154">
        <v>500</v>
      </c>
      <c r="R17" s="113">
        <v>4</v>
      </c>
      <c r="S17" s="136">
        <f>E17*Q17*R17</f>
        <v>8000</v>
      </c>
      <c r="T17" s="111"/>
      <c r="U17" s="155">
        <v>500</v>
      </c>
      <c r="V17" s="136">
        <f>F17*(C17+D17)*U17</f>
        <v>38000</v>
      </c>
      <c r="W17" s="151"/>
      <c r="X17" s="136">
        <f>W17*F17</f>
        <v>0</v>
      </c>
      <c r="Y17" s="111"/>
      <c r="Z17" s="153">
        <v>10000</v>
      </c>
      <c r="AA17" s="138"/>
      <c r="AB17" s="138">
        <v>45000</v>
      </c>
      <c r="AC17" s="139"/>
      <c r="AD17" s="133">
        <v>1000</v>
      </c>
      <c r="AE17" s="140">
        <f>AD17*F17</f>
        <v>4000</v>
      </c>
      <c r="AF17" s="135">
        <v>2000</v>
      </c>
      <c r="AG17" s="132">
        <v>1000</v>
      </c>
      <c r="AH17" s="133">
        <v>2640</v>
      </c>
      <c r="AI17" s="140">
        <f>AH17*G17</f>
        <v>7920</v>
      </c>
      <c r="AJ17" s="135">
        <v>2500</v>
      </c>
      <c r="AK17" s="136">
        <f>AJ17*G17</f>
        <v>7500</v>
      </c>
      <c r="AL17" s="135">
        <v>400</v>
      </c>
      <c r="AM17" s="125">
        <f>AL17*G17</f>
        <v>1200</v>
      </c>
      <c r="AN17" s="132"/>
      <c r="AO17" s="171">
        <v>14</v>
      </c>
      <c r="AP17" s="133">
        <v>3</v>
      </c>
      <c r="AQ17" s="134">
        <f>AO17*(D17+C17)*AP17*25</f>
        <v>19950</v>
      </c>
      <c r="AR17" s="135">
        <v>1200</v>
      </c>
      <c r="AS17" s="169"/>
      <c r="AT17" s="169"/>
      <c r="AU17" s="169"/>
      <c r="AV17" s="170">
        <f>AT17*AS17*E17</f>
        <v>0</v>
      </c>
      <c r="AW17" s="169">
        <v>3000</v>
      </c>
      <c r="AX17" s="168"/>
      <c r="AY17" s="254">
        <f>J17+L17+M17+P17+S17+T17+V17+Y17+Z17+AA17+AB17+AC17+AE17+AF17+AG17+AI17+AN17+X17+AK17+AM17+AO17+AQ17+AR17+AV17+AW17+AX17</f>
        <v>306384</v>
      </c>
      <c r="BC17">
        <v>306384</v>
      </c>
    </row>
    <row r="18" spans="1:55" ht="15" thickBot="1">
      <c r="A18" s="75"/>
      <c r="B18" s="35" t="s">
        <v>71</v>
      </c>
      <c r="C18" s="116"/>
      <c r="D18" s="117"/>
      <c r="E18" s="117"/>
      <c r="F18" s="117"/>
      <c r="G18" s="118"/>
      <c r="H18" s="120"/>
      <c r="I18" s="112"/>
      <c r="J18" s="136"/>
      <c r="K18" s="154"/>
      <c r="L18" s="136"/>
      <c r="M18" s="111"/>
      <c r="N18" s="112"/>
      <c r="O18" s="113"/>
      <c r="P18" s="136"/>
      <c r="Q18" s="154"/>
      <c r="R18" s="113"/>
      <c r="S18" s="136"/>
      <c r="T18" s="111"/>
      <c r="U18" s="155"/>
      <c r="V18" s="136"/>
      <c r="W18" s="151"/>
      <c r="X18" s="152"/>
      <c r="Y18" s="111"/>
      <c r="Z18" s="153"/>
      <c r="AA18" s="138"/>
      <c r="AB18" s="138"/>
      <c r="AC18" s="139"/>
      <c r="AD18" s="133"/>
      <c r="AE18" s="140"/>
      <c r="AF18" s="135"/>
      <c r="AG18" s="132"/>
      <c r="AH18" s="133"/>
      <c r="AI18" s="140"/>
      <c r="AJ18" s="135"/>
      <c r="AK18" s="136"/>
      <c r="AL18" s="135"/>
      <c r="AM18" s="125"/>
      <c r="AN18" s="132"/>
      <c r="AO18" s="171"/>
      <c r="AP18" s="133"/>
      <c r="AQ18" s="134"/>
      <c r="AR18" s="135"/>
      <c r="AS18" s="169"/>
      <c r="AT18" s="169"/>
      <c r="AU18" s="169"/>
      <c r="AV18" s="170"/>
      <c r="AW18" s="169"/>
      <c r="AX18" s="168"/>
      <c r="AY18" s="252"/>
    </row>
    <row r="19" spans="1:55" ht="15" thickTop="1">
      <c r="A19" s="75" t="s">
        <v>72</v>
      </c>
      <c r="B19" s="34" t="s">
        <v>73</v>
      </c>
      <c r="C19" s="116">
        <v>12</v>
      </c>
      <c r="D19" s="117">
        <v>6</v>
      </c>
      <c r="E19" s="117">
        <v>1</v>
      </c>
      <c r="F19" s="117">
        <v>1</v>
      </c>
      <c r="G19" s="117">
        <v>1</v>
      </c>
      <c r="H19" s="119">
        <v>6</v>
      </c>
      <c r="I19" s="112">
        <v>5200</v>
      </c>
      <c r="J19" s="136">
        <f>H19*I19</f>
        <v>31200</v>
      </c>
      <c r="K19" s="154">
        <v>8400</v>
      </c>
      <c r="L19" s="136">
        <f>H19*K19</f>
        <v>50400</v>
      </c>
      <c r="M19" s="111"/>
      <c r="N19" s="112">
        <v>1600</v>
      </c>
      <c r="O19" s="113">
        <v>7</v>
      </c>
      <c r="P19" s="125">
        <f>E19*N19*O19</f>
        <v>11200</v>
      </c>
      <c r="Q19" s="154">
        <v>1200</v>
      </c>
      <c r="R19" s="113">
        <v>4</v>
      </c>
      <c r="S19" s="125">
        <f>E19*Q19*R19</f>
        <v>4800</v>
      </c>
      <c r="T19" s="111"/>
      <c r="U19" s="155">
        <v>320</v>
      </c>
      <c r="V19" s="136">
        <f>F19*(C19+D19)*U19</f>
        <v>5760</v>
      </c>
      <c r="W19" s="151"/>
      <c r="X19" s="136">
        <f>W19*F19</f>
        <v>0</v>
      </c>
      <c r="Y19" s="111"/>
      <c r="Z19" s="153">
        <v>7000</v>
      </c>
      <c r="AA19" s="138">
        <v>180000</v>
      </c>
      <c r="AB19" s="138">
        <v>7000</v>
      </c>
      <c r="AC19" s="139"/>
      <c r="AD19" s="133">
        <v>3000</v>
      </c>
      <c r="AE19" s="172">
        <f>AD19*F19</f>
        <v>3000</v>
      </c>
      <c r="AF19" s="135">
        <v>2000</v>
      </c>
      <c r="AG19" s="132">
        <v>1000</v>
      </c>
      <c r="AH19" s="133">
        <v>2100</v>
      </c>
      <c r="AI19" s="140">
        <f>AH19*G19</f>
        <v>2100</v>
      </c>
      <c r="AJ19" s="135">
        <v>400</v>
      </c>
      <c r="AK19" s="125">
        <f>AJ19*G19</f>
        <v>400</v>
      </c>
      <c r="AL19" s="135">
        <v>400</v>
      </c>
      <c r="AM19" s="125">
        <f>AL19*G19</f>
        <v>400</v>
      </c>
      <c r="AN19" s="132"/>
      <c r="AO19" s="171">
        <v>18</v>
      </c>
      <c r="AP19" s="133">
        <v>5</v>
      </c>
      <c r="AQ19" s="134">
        <f>AO19*(D19+C19)*AP19*25</f>
        <v>40500</v>
      </c>
      <c r="AR19" s="135">
        <v>1500</v>
      </c>
      <c r="AS19" s="169"/>
      <c r="AT19" s="169"/>
      <c r="AU19" s="169"/>
      <c r="AV19" s="170">
        <f>AT19*AS19*E19</f>
        <v>0</v>
      </c>
      <c r="AW19" s="169">
        <v>3000</v>
      </c>
      <c r="AX19" s="168"/>
      <c r="AY19" s="254">
        <f>J19+L19+M19+P19+S19+T19+V19+Y19+Z19+AA19+AB19+AC19+AE19+AF19+AG19+AI19+AN19+X19+AK19+AM19+AO19+AQ19+AR19+AV19+AW19+AX19</f>
        <v>351278</v>
      </c>
      <c r="BC19">
        <v>351278</v>
      </c>
    </row>
    <row r="20" spans="1:55" ht="15" thickBot="1">
      <c r="A20" s="75"/>
      <c r="B20" s="35" t="s">
        <v>74</v>
      </c>
      <c r="C20" s="116"/>
      <c r="D20" s="117"/>
      <c r="E20" s="117"/>
      <c r="F20" s="117"/>
      <c r="G20" s="118"/>
      <c r="H20" s="120"/>
      <c r="I20" s="112"/>
      <c r="J20" s="136"/>
      <c r="K20" s="154"/>
      <c r="L20" s="136"/>
      <c r="M20" s="111"/>
      <c r="N20" s="112"/>
      <c r="O20" s="113"/>
      <c r="P20" s="125"/>
      <c r="Q20" s="154"/>
      <c r="R20" s="113"/>
      <c r="S20" s="125"/>
      <c r="T20" s="111"/>
      <c r="U20" s="155"/>
      <c r="V20" s="136"/>
      <c r="W20" s="151"/>
      <c r="X20" s="152"/>
      <c r="Y20" s="111"/>
      <c r="Z20" s="153"/>
      <c r="AA20" s="138"/>
      <c r="AB20" s="138"/>
      <c r="AC20" s="139"/>
      <c r="AD20" s="133"/>
      <c r="AE20" s="172"/>
      <c r="AF20" s="135"/>
      <c r="AG20" s="132"/>
      <c r="AH20" s="133"/>
      <c r="AI20" s="140"/>
      <c r="AJ20" s="135"/>
      <c r="AK20" s="125"/>
      <c r="AL20" s="135"/>
      <c r="AM20" s="125"/>
      <c r="AN20" s="132"/>
      <c r="AO20" s="171"/>
      <c r="AP20" s="133"/>
      <c r="AQ20" s="134"/>
      <c r="AR20" s="135"/>
      <c r="AS20" s="169"/>
      <c r="AT20" s="169"/>
      <c r="AU20" s="169"/>
      <c r="AV20" s="170"/>
      <c r="AW20" s="169"/>
      <c r="AX20" s="168"/>
      <c r="AY20" s="252"/>
    </row>
    <row r="21" spans="1:55" ht="15" thickTop="1">
      <c r="A21" s="179" t="s">
        <v>72</v>
      </c>
      <c r="B21" s="38" t="s">
        <v>75</v>
      </c>
      <c r="C21" s="180">
        <v>6</v>
      </c>
      <c r="D21" s="181">
        <v>1</v>
      </c>
      <c r="E21" s="181">
        <v>4</v>
      </c>
      <c r="F21" s="181">
        <v>5</v>
      </c>
      <c r="G21" s="181">
        <v>5</v>
      </c>
      <c r="H21" s="173">
        <v>5</v>
      </c>
      <c r="I21" s="175">
        <v>1000</v>
      </c>
      <c r="J21" s="176">
        <f>H21*I21</f>
        <v>5000</v>
      </c>
      <c r="K21" s="177">
        <v>6000</v>
      </c>
      <c r="L21" s="176">
        <f>H21*K21</f>
        <v>30000</v>
      </c>
      <c r="M21" s="178"/>
      <c r="N21" s="175">
        <v>1600</v>
      </c>
      <c r="O21" s="176">
        <v>3</v>
      </c>
      <c r="P21" s="176">
        <f>E21*N21*O21</f>
        <v>19200</v>
      </c>
      <c r="Q21" s="177">
        <v>1200</v>
      </c>
      <c r="R21" s="176">
        <v>1</v>
      </c>
      <c r="S21" s="176">
        <f>E21*Q21*R21</f>
        <v>4800</v>
      </c>
      <c r="T21" s="178"/>
      <c r="U21" s="187">
        <v>320</v>
      </c>
      <c r="V21" s="176">
        <f>F21*(C21+D21)*U21</f>
        <v>11200</v>
      </c>
      <c r="W21" s="188">
        <v>300</v>
      </c>
      <c r="X21" s="176">
        <f>W21*F21</f>
        <v>1500</v>
      </c>
      <c r="Y21" s="178"/>
      <c r="Z21" s="193">
        <v>1500</v>
      </c>
      <c r="AA21" s="183">
        <v>0</v>
      </c>
      <c r="AB21" s="183">
        <v>0</v>
      </c>
      <c r="AC21" s="184"/>
      <c r="AD21" s="185">
        <v>300</v>
      </c>
      <c r="AE21" s="186">
        <f>AD21*F21</f>
        <v>1500</v>
      </c>
      <c r="AF21" s="186">
        <v>500</v>
      </c>
      <c r="AG21" s="191">
        <v>1000</v>
      </c>
      <c r="AH21" s="185">
        <v>4200</v>
      </c>
      <c r="AI21" s="186">
        <f>AH21*G21</f>
        <v>21000</v>
      </c>
      <c r="AJ21" s="186">
        <v>400</v>
      </c>
      <c r="AK21" s="176">
        <f>AJ21*G21</f>
        <v>2000</v>
      </c>
      <c r="AL21" s="186">
        <v>400</v>
      </c>
      <c r="AM21" s="176">
        <f>AL21*G21</f>
        <v>2000</v>
      </c>
      <c r="AN21" s="191"/>
      <c r="AO21" s="192">
        <v>0</v>
      </c>
      <c r="AP21" s="185">
        <v>0</v>
      </c>
      <c r="AQ21" s="183">
        <f>AO21*(D21+C21)*AP21*25</f>
        <v>0</v>
      </c>
      <c r="AR21" s="186"/>
      <c r="AS21" s="186"/>
      <c r="AT21" s="186"/>
      <c r="AU21" s="186"/>
      <c r="AV21" s="183">
        <f>AT21*AS21*E21</f>
        <v>0</v>
      </c>
      <c r="AW21" s="186">
        <v>0</v>
      </c>
      <c r="AX21" s="190"/>
      <c r="AY21" s="254">
        <f>J21+L21+M21+P21+S21+T21+V21+Y21+Z21+AA21+AB21+AC21+AE21+AF21+AG21+AI21+AN21+X21+AK21+AM21+AO21+AQ21+AR21+AV21+AW21+AX21</f>
        <v>101200</v>
      </c>
      <c r="BC21">
        <v>101200</v>
      </c>
    </row>
    <row r="22" spans="1:55" ht="15" thickBot="1">
      <c r="A22" s="179"/>
      <c r="B22" s="39" t="s">
        <v>76</v>
      </c>
      <c r="C22" s="180"/>
      <c r="D22" s="181"/>
      <c r="E22" s="181"/>
      <c r="F22" s="181"/>
      <c r="G22" s="182"/>
      <c r="H22" s="174"/>
      <c r="I22" s="175"/>
      <c r="J22" s="176"/>
      <c r="K22" s="177"/>
      <c r="L22" s="176"/>
      <c r="M22" s="178"/>
      <c r="N22" s="175"/>
      <c r="O22" s="176"/>
      <c r="P22" s="176"/>
      <c r="Q22" s="177"/>
      <c r="R22" s="176"/>
      <c r="S22" s="176"/>
      <c r="T22" s="178"/>
      <c r="U22" s="187"/>
      <c r="V22" s="176"/>
      <c r="W22" s="188"/>
      <c r="X22" s="189"/>
      <c r="Y22" s="178"/>
      <c r="Z22" s="193"/>
      <c r="AA22" s="183"/>
      <c r="AB22" s="183"/>
      <c r="AC22" s="184"/>
      <c r="AD22" s="185"/>
      <c r="AE22" s="186"/>
      <c r="AF22" s="186"/>
      <c r="AG22" s="191"/>
      <c r="AH22" s="185"/>
      <c r="AI22" s="186"/>
      <c r="AJ22" s="186"/>
      <c r="AK22" s="176"/>
      <c r="AL22" s="186"/>
      <c r="AM22" s="176"/>
      <c r="AN22" s="191"/>
      <c r="AO22" s="192"/>
      <c r="AP22" s="185"/>
      <c r="AQ22" s="183"/>
      <c r="AR22" s="186"/>
      <c r="AS22" s="186"/>
      <c r="AT22" s="186"/>
      <c r="AU22" s="186"/>
      <c r="AV22" s="183"/>
      <c r="AW22" s="186"/>
      <c r="AX22" s="190"/>
      <c r="AY22" s="252"/>
    </row>
    <row r="23" spans="1:55" ht="15" thickTop="1">
      <c r="A23" s="75" t="s">
        <v>77</v>
      </c>
      <c r="B23" s="35" t="s">
        <v>78</v>
      </c>
      <c r="C23" s="116">
        <v>12</v>
      </c>
      <c r="D23" s="117">
        <v>6</v>
      </c>
      <c r="E23" s="117">
        <v>3</v>
      </c>
      <c r="F23" s="117">
        <v>3</v>
      </c>
      <c r="G23" s="117">
        <v>3</v>
      </c>
      <c r="H23" s="119">
        <v>7</v>
      </c>
      <c r="I23" s="112">
        <v>5200</v>
      </c>
      <c r="J23" s="125">
        <f>H23*I23</f>
        <v>36400</v>
      </c>
      <c r="K23" s="154">
        <v>8000</v>
      </c>
      <c r="L23" s="125">
        <f>H23*K23</f>
        <v>56000</v>
      </c>
      <c r="M23" s="111"/>
      <c r="N23" s="112">
        <v>1600</v>
      </c>
      <c r="O23" s="113">
        <v>6</v>
      </c>
      <c r="P23" s="125">
        <f>E23*N23*O23</f>
        <v>28800</v>
      </c>
      <c r="Q23" s="154">
        <v>1200</v>
      </c>
      <c r="R23" s="113">
        <v>6</v>
      </c>
      <c r="S23" s="125">
        <f>E23*Q23*R23</f>
        <v>21600</v>
      </c>
      <c r="T23" s="111"/>
      <c r="U23" s="155">
        <v>320</v>
      </c>
      <c r="V23" s="125">
        <f>F23*(C23+D23)*U23</f>
        <v>17280</v>
      </c>
      <c r="W23" s="151">
        <v>1000</v>
      </c>
      <c r="X23" s="125">
        <f>W23*F23</f>
        <v>3000</v>
      </c>
      <c r="Y23" s="111"/>
      <c r="Z23" s="153">
        <v>7000</v>
      </c>
      <c r="AA23" s="138">
        <v>343000</v>
      </c>
      <c r="AB23" s="138">
        <v>7000</v>
      </c>
      <c r="AC23" s="139"/>
      <c r="AD23" s="133">
        <v>2000</v>
      </c>
      <c r="AE23" s="172">
        <f>AD23*F23</f>
        <v>6000</v>
      </c>
      <c r="AF23" s="135">
        <v>2000</v>
      </c>
      <c r="AG23" s="132">
        <v>1000</v>
      </c>
      <c r="AH23" s="133">
        <v>4200</v>
      </c>
      <c r="AI23" s="172">
        <f>AH23*G23</f>
        <v>12600</v>
      </c>
      <c r="AJ23" s="135">
        <v>800</v>
      </c>
      <c r="AK23" s="125">
        <f>AJ23*G23</f>
        <v>2400</v>
      </c>
      <c r="AL23" s="135">
        <v>400</v>
      </c>
      <c r="AM23" s="125">
        <f>AL23*G23</f>
        <v>1200</v>
      </c>
      <c r="AN23" s="132"/>
      <c r="AO23" s="171">
        <v>14</v>
      </c>
      <c r="AP23" s="133">
        <v>4</v>
      </c>
      <c r="AQ23" s="134">
        <f>AO23*(D23+C23)*AP23*25</f>
        <v>25200</v>
      </c>
      <c r="AR23" s="135">
        <v>1500</v>
      </c>
      <c r="AS23" s="169"/>
      <c r="AT23" s="169"/>
      <c r="AU23" s="169"/>
      <c r="AV23" s="170">
        <f>AT23*AS23*E23</f>
        <v>0</v>
      </c>
      <c r="AW23" s="169">
        <v>3000</v>
      </c>
      <c r="AX23" s="168"/>
      <c r="AY23" s="254">
        <f>J23+L23+M23+P23+S23+T23+V23+Y23+Z23+AA23+AB23+AC23+AE23+AF23+AG23+AI23+AN23+X23+AK23+AM23+AO23+AQ23+AR23+AV23+AW23+AX23</f>
        <v>574994</v>
      </c>
      <c r="BC23">
        <v>574994</v>
      </c>
    </row>
    <row r="24" spans="1:55" ht="15" thickBot="1">
      <c r="A24" s="75"/>
      <c r="B24" s="35" t="s">
        <v>79</v>
      </c>
      <c r="C24" s="116"/>
      <c r="D24" s="117"/>
      <c r="E24" s="117"/>
      <c r="F24" s="117"/>
      <c r="G24" s="118"/>
      <c r="H24" s="120"/>
      <c r="I24" s="112"/>
      <c r="J24" s="125"/>
      <c r="K24" s="154"/>
      <c r="L24" s="125"/>
      <c r="M24" s="111"/>
      <c r="N24" s="112"/>
      <c r="O24" s="113"/>
      <c r="P24" s="125"/>
      <c r="Q24" s="154"/>
      <c r="R24" s="113"/>
      <c r="S24" s="125"/>
      <c r="T24" s="111"/>
      <c r="U24" s="155"/>
      <c r="V24" s="125"/>
      <c r="W24" s="151"/>
      <c r="X24" s="194"/>
      <c r="Y24" s="111"/>
      <c r="Z24" s="153"/>
      <c r="AA24" s="138"/>
      <c r="AB24" s="138"/>
      <c r="AC24" s="139"/>
      <c r="AD24" s="133"/>
      <c r="AE24" s="172"/>
      <c r="AF24" s="135"/>
      <c r="AG24" s="132"/>
      <c r="AH24" s="133"/>
      <c r="AI24" s="172"/>
      <c r="AJ24" s="135"/>
      <c r="AK24" s="125"/>
      <c r="AL24" s="135"/>
      <c r="AM24" s="125"/>
      <c r="AN24" s="132"/>
      <c r="AO24" s="171"/>
      <c r="AP24" s="133"/>
      <c r="AQ24" s="134"/>
      <c r="AR24" s="135"/>
      <c r="AS24" s="169"/>
      <c r="AT24" s="169"/>
      <c r="AU24" s="169"/>
      <c r="AV24" s="170"/>
      <c r="AW24" s="169"/>
      <c r="AX24" s="168"/>
      <c r="AY24" s="252"/>
    </row>
    <row r="25" spans="1:55" ht="15" thickTop="1">
      <c r="A25" s="179" t="s">
        <v>77</v>
      </c>
      <c r="B25" s="39" t="s">
        <v>78</v>
      </c>
      <c r="C25" s="180">
        <v>6</v>
      </c>
      <c r="D25" s="181">
        <v>1</v>
      </c>
      <c r="E25" s="181">
        <v>4</v>
      </c>
      <c r="F25" s="181">
        <v>5</v>
      </c>
      <c r="G25" s="181">
        <v>5</v>
      </c>
      <c r="H25" s="173">
        <v>5</v>
      </c>
      <c r="I25" s="175">
        <v>1000</v>
      </c>
      <c r="J25" s="176">
        <f>H25*I25</f>
        <v>5000</v>
      </c>
      <c r="K25" s="177">
        <v>6000</v>
      </c>
      <c r="L25" s="176">
        <f>H25*K25</f>
        <v>30000</v>
      </c>
      <c r="M25" s="178"/>
      <c r="N25" s="175">
        <v>1600</v>
      </c>
      <c r="O25" s="176">
        <v>3</v>
      </c>
      <c r="P25" s="176">
        <f>E25*N25*O25</f>
        <v>19200</v>
      </c>
      <c r="Q25" s="177">
        <v>1200</v>
      </c>
      <c r="R25" s="176">
        <v>1</v>
      </c>
      <c r="S25" s="176">
        <f>E25*Q25*R25</f>
        <v>4800</v>
      </c>
      <c r="T25" s="178"/>
      <c r="U25" s="187">
        <v>320</v>
      </c>
      <c r="V25" s="176">
        <f>F25*(C25+D25)*U25</f>
        <v>11200</v>
      </c>
      <c r="W25" s="188">
        <v>300</v>
      </c>
      <c r="X25" s="176">
        <f>W25*F25</f>
        <v>1500</v>
      </c>
      <c r="Y25" s="178"/>
      <c r="Z25" s="193">
        <v>1500</v>
      </c>
      <c r="AA25" s="183">
        <v>0</v>
      </c>
      <c r="AB25" s="183">
        <v>0</v>
      </c>
      <c r="AC25" s="184"/>
      <c r="AD25" s="185">
        <v>300</v>
      </c>
      <c r="AE25" s="186">
        <f>AD25*F25</f>
        <v>1500</v>
      </c>
      <c r="AF25" s="186">
        <v>500</v>
      </c>
      <c r="AG25" s="191">
        <v>1000</v>
      </c>
      <c r="AH25" s="185">
        <v>4200</v>
      </c>
      <c r="AI25" s="186">
        <f>AH25*G25</f>
        <v>21000</v>
      </c>
      <c r="AJ25" s="186">
        <v>800</v>
      </c>
      <c r="AK25" s="176">
        <f>AJ25*G25</f>
        <v>4000</v>
      </c>
      <c r="AL25" s="186">
        <v>400</v>
      </c>
      <c r="AM25" s="176">
        <f>AL25*G25</f>
        <v>2000</v>
      </c>
      <c r="AN25" s="191"/>
      <c r="AO25" s="192">
        <v>0</v>
      </c>
      <c r="AP25" s="185">
        <v>4</v>
      </c>
      <c r="AQ25" s="183">
        <f>AO25*(D25+C25)*AP25*25</f>
        <v>0</v>
      </c>
      <c r="AR25" s="186">
        <v>0</v>
      </c>
      <c r="AS25" s="186"/>
      <c r="AT25" s="186"/>
      <c r="AU25" s="186"/>
      <c r="AV25" s="183">
        <f>AT25*AS25*E25</f>
        <v>0</v>
      </c>
      <c r="AW25" s="186">
        <v>0</v>
      </c>
      <c r="AX25" s="190"/>
      <c r="AY25" s="254">
        <f>J25+L25+M25+P25+S25+T25+V25+Y25+Z25+AA25+AB25+AC25+AE25+AF25+AG25+AI25+AN25+X25+AK25+AM25+AO25+AQ25+AR25+AV25+AW25+AX25</f>
        <v>103200</v>
      </c>
      <c r="BC25">
        <v>103200</v>
      </c>
    </row>
    <row r="26" spans="1:55" ht="15" thickBot="1">
      <c r="A26" s="179"/>
      <c r="B26" s="39" t="s">
        <v>79</v>
      </c>
      <c r="C26" s="180"/>
      <c r="D26" s="181"/>
      <c r="E26" s="181"/>
      <c r="F26" s="181"/>
      <c r="G26" s="182"/>
      <c r="H26" s="174"/>
      <c r="I26" s="175"/>
      <c r="J26" s="176"/>
      <c r="K26" s="177"/>
      <c r="L26" s="176"/>
      <c r="M26" s="178"/>
      <c r="N26" s="175"/>
      <c r="O26" s="176"/>
      <c r="P26" s="176"/>
      <c r="Q26" s="177"/>
      <c r="R26" s="176"/>
      <c r="S26" s="176"/>
      <c r="T26" s="178"/>
      <c r="U26" s="187"/>
      <c r="V26" s="176"/>
      <c r="W26" s="188"/>
      <c r="X26" s="189"/>
      <c r="Y26" s="178"/>
      <c r="Z26" s="193"/>
      <c r="AA26" s="183"/>
      <c r="AB26" s="183"/>
      <c r="AC26" s="184"/>
      <c r="AD26" s="185"/>
      <c r="AE26" s="186"/>
      <c r="AF26" s="186"/>
      <c r="AG26" s="191"/>
      <c r="AH26" s="185"/>
      <c r="AI26" s="186"/>
      <c r="AJ26" s="186"/>
      <c r="AK26" s="176"/>
      <c r="AL26" s="186"/>
      <c r="AM26" s="176"/>
      <c r="AN26" s="191"/>
      <c r="AO26" s="192"/>
      <c r="AP26" s="185"/>
      <c r="AQ26" s="183"/>
      <c r="AR26" s="186"/>
      <c r="AS26" s="186"/>
      <c r="AT26" s="186"/>
      <c r="AU26" s="186"/>
      <c r="AV26" s="183"/>
      <c r="AW26" s="186"/>
      <c r="AX26" s="190"/>
      <c r="AY26" s="252"/>
    </row>
    <row r="27" spans="1:55" ht="15" thickTop="1">
      <c r="A27" s="75" t="s">
        <v>80</v>
      </c>
      <c r="B27" s="35" t="s">
        <v>81</v>
      </c>
      <c r="C27" s="116">
        <v>12</v>
      </c>
      <c r="D27" s="117">
        <v>5</v>
      </c>
      <c r="E27" s="117">
        <v>3</v>
      </c>
      <c r="F27" s="117">
        <v>3</v>
      </c>
      <c r="G27" s="117">
        <v>3</v>
      </c>
      <c r="H27" s="119">
        <v>6</v>
      </c>
      <c r="I27" s="112">
        <v>4500</v>
      </c>
      <c r="J27" s="125">
        <f>H27*I27</f>
        <v>27000</v>
      </c>
      <c r="K27" s="154">
        <v>8400</v>
      </c>
      <c r="L27" s="125">
        <f>H27*K27</f>
        <v>50400</v>
      </c>
      <c r="M27" s="111"/>
      <c r="N27" s="195">
        <v>1940</v>
      </c>
      <c r="O27" s="113">
        <v>6</v>
      </c>
      <c r="P27" s="125">
        <f>E27*N27*O27</f>
        <v>34920</v>
      </c>
      <c r="Q27" s="196">
        <v>1100</v>
      </c>
      <c r="R27" s="113">
        <v>5</v>
      </c>
      <c r="S27" s="125">
        <f>E27*Q27*R27</f>
        <v>16500</v>
      </c>
      <c r="T27" s="111"/>
      <c r="U27" s="155">
        <v>500</v>
      </c>
      <c r="V27" s="125">
        <f>F27*(C27+D27)*U27</f>
        <v>25500</v>
      </c>
      <c r="W27" s="151">
        <v>1000</v>
      </c>
      <c r="X27" s="125">
        <f>W27*F27</f>
        <v>3000</v>
      </c>
      <c r="Y27" s="111"/>
      <c r="Z27" s="153">
        <v>10000</v>
      </c>
      <c r="AA27" s="138"/>
      <c r="AB27" s="138"/>
      <c r="AC27" s="139"/>
      <c r="AD27" s="133">
        <v>800</v>
      </c>
      <c r="AE27" s="172">
        <f>AD27*F27</f>
        <v>2400</v>
      </c>
      <c r="AF27" s="135">
        <v>2000</v>
      </c>
      <c r="AG27" s="132">
        <v>1000</v>
      </c>
      <c r="AH27" s="133">
        <v>4200</v>
      </c>
      <c r="AI27" s="172">
        <f>AH27*G27</f>
        <v>12600</v>
      </c>
      <c r="AJ27" s="135">
        <v>1500</v>
      </c>
      <c r="AK27" s="125">
        <f>AJ27*G27</f>
        <v>4500</v>
      </c>
      <c r="AL27" s="135">
        <v>500</v>
      </c>
      <c r="AM27" s="125">
        <f>AL27*G27</f>
        <v>1500</v>
      </c>
      <c r="AN27" s="132"/>
      <c r="AO27" s="133"/>
      <c r="AP27" s="133"/>
      <c r="AQ27" s="134">
        <f>AO27*(D27+C27)*AP27*25</f>
        <v>0</v>
      </c>
      <c r="AR27" s="135"/>
      <c r="AS27" s="135"/>
      <c r="AT27" s="135"/>
      <c r="AU27" s="135"/>
      <c r="AV27" s="134">
        <f>AT27*AS27*E27</f>
        <v>0</v>
      </c>
      <c r="AW27" s="135"/>
      <c r="AX27" s="150"/>
      <c r="AY27" s="254">
        <f>J27+L27+M27+P27+S27+T27+V27+Y27+Z27+AA27+AB27+AC27+AE27+AF27+AG27+AI27+AN27+X27+AK27+AM27+AO27+AQ27+AR27+AV27+AW27+AX27</f>
        <v>191320</v>
      </c>
      <c r="BC27">
        <v>191320</v>
      </c>
    </row>
    <row r="28" spans="1:55" ht="15" thickBot="1">
      <c r="A28" s="75"/>
      <c r="B28" s="35" t="s">
        <v>82</v>
      </c>
      <c r="C28" s="116"/>
      <c r="D28" s="117"/>
      <c r="E28" s="117"/>
      <c r="F28" s="117"/>
      <c r="G28" s="118"/>
      <c r="H28" s="120"/>
      <c r="I28" s="112"/>
      <c r="J28" s="125"/>
      <c r="K28" s="154"/>
      <c r="L28" s="125"/>
      <c r="M28" s="111"/>
      <c r="N28" s="195"/>
      <c r="O28" s="113"/>
      <c r="P28" s="125"/>
      <c r="Q28" s="196"/>
      <c r="R28" s="113"/>
      <c r="S28" s="125"/>
      <c r="T28" s="111"/>
      <c r="U28" s="155"/>
      <c r="V28" s="125"/>
      <c r="W28" s="151"/>
      <c r="X28" s="194"/>
      <c r="Y28" s="111"/>
      <c r="Z28" s="153"/>
      <c r="AA28" s="138"/>
      <c r="AB28" s="138"/>
      <c r="AC28" s="139"/>
      <c r="AD28" s="133"/>
      <c r="AE28" s="172"/>
      <c r="AF28" s="135"/>
      <c r="AG28" s="132"/>
      <c r="AH28" s="133"/>
      <c r="AI28" s="172"/>
      <c r="AJ28" s="135"/>
      <c r="AK28" s="125"/>
      <c r="AL28" s="135"/>
      <c r="AM28" s="125"/>
      <c r="AN28" s="132"/>
      <c r="AO28" s="133"/>
      <c r="AP28" s="133"/>
      <c r="AQ28" s="134"/>
      <c r="AR28" s="135"/>
      <c r="AS28" s="135"/>
      <c r="AT28" s="135"/>
      <c r="AU28" s="135"/>
      <c r="AV28" s="134"/>
      <c r="AW28" s="135"/>
      <c r="AX28" s="150"/>
      <c r="AY28" s="252"/>
    </row>
    <row r="29" spans="1:55" ht="15" thickTop="1">
      <c r="A29" s="75" t="s">
        <v>80</v>
      </c>
      <c r="B29" s="35" t="s">
        <v>83</v>
      </c>
      <c r="C29" s="116"/>
      <c r="D29" s="117"/>
      <c r="E29" s="117"/>
      <c r="F29" s="117"/>
      <c r="G29" s="117"/>
      <c r="H29" s="119"/>
      <c r="I29" s="112"/>
      <c r="J29" s="125">
        <f>H29*I29</f>
        <v>0</v>
      </c>
      <c r="K29" s="154"/>
      <c r="L29" s="125">
        <f>H29*K29</f>
        <v>0</v>
      </c>
      <c r="M29" s="111"/>
      <c r="N29" s="112"/>
      <c r="O29" s="113"/>
      <c r="P29" s="125">
        <f>E29*N29*O29</f>
        <v>0</v>
      </c>
      <c r="Q29" s="154"/>
      <c r="R29" s="113"/>
      <c r="S29" s="125">
        <f>E29*Q29*R29</f>
        <v>0</v>
      </c>
      <c r="T29" s="111"/>
      <c r="U29" s="155"/>
      <c r="V29" s="125">
        <f>F29*(C29+D29)*U29</f>
        <v>0</v>
      </c>
      <c r="W29" s="151"/>
      <c r="X29" s="125">
        <f>W29*F29</f>
        <v>0</v>
      </c>
      <c r="Y29" s="111"/>
      <c r="Z29" s="153"/>
      <c r="AA29" s="138"/>
      <c r="AB29" s="138"/>
      <c r="AC29" s="139"/>
      <c r="AD29" s="133"/>
      <c r="AE29" s="172">
        <f>AD29*F29</f>
        <v>0</v>
      </c>
      <c r="AF29" s="135"/>
      <c r="AG29" s="132"/>
      <c r="AH29" s="133"/>
      <c r="AI29" s="172">
        <f>AH29*G29</f>
        <v>0</v>
      </c>
      <c r="AJ29" s="135"/>
      <c r="AK29" s="125">
        <f>AJ29*G29</f>
        <v>0</v>
      </c>
      <c r="AL29" s="135"/>
      <c r="AM29" s="125">
        <f>AL29*G29</f>
        <v>0</v>
      </c>
      <c r="AN29" s="132"/>
      <c r="AO29" s="197"/>
      <c r="AP29" s="133"/>
      <c r="AQ29" s="134">
        <f>AO29*(D29+C29)*AP29*25</f>
        <v>0</v>
      </c>
      <c r="AR29" s="135"/>
      <c r="AS29" s="135"/>
      <c r="AT29" s="135"/>
      <c r="AU29" s="135"/>
      <c r="AV29" s="134">
        <f>AT29*AS29*E29</f>
        <v>0</v>
      </c>
      <c r="AW29" s="135"/>
      <c r="AX29" s="150">
        <v>1000000</v>
      </c>
      <c r="AY29" s="254">
        <f>J29+L29+M29+P29+S29+T29+V29+Y29+Z29+AA29+AB29+AC29+AE29+AF29+AG29+AI29+AN29+X29+AK29+AM29+AO29+AQ29+AR29+AV29+AW29+AX29</f>
        <v>1000000</v>
      </c>
      <c r="BC29">
        <v>1000000</v>
      </c>
    </row>
    <row r="30" spans="1:55" ht="15" thickBot="1">
      <c r="A30" s="75"/>
      <c r="B30" s="35" t="s">
        <v>84</v>
      </c>
      <c r="C30" s="116"/>
      <c r="D30" s="117"/>
      <c r="E30" s="117"/>
      <c r="F30" s="117"/>
      <c r="G30" s="118"/>
      <c r="H30" s="120"/>
      <c r="I30" s="112"/>
      <c r="J30" s="125"/>
      <c r="K30" s="154"/>
      <c r="L30" s="125"/>
      <c r="M30" s="111"/>
      <c r="N30" s="112"/>
      <c r="O30" s="113"/>
      <c r="P30" s="125"/>
      <c r="Q30" s="154"/>
      <c r="R30" s="113"/>
      <c r="S30" s="125"/>
      <c r="T30" s="111"/>
      <c r="U30" s="155"/>
      <c r="V30" s="125"/>
      <c r="W30" s="151"/>
      <c r="X30" s="194"/>
      <c r="Y30" s="111"/>
      <c r="Z30" s="153"/>
      <c r="AA30" s="138"/>
      <c r="AB30" s="138"/>
      <c r="AC30" s="139"/>
      <c r="AD30" s="133"/>
      <c r="AE30" s="172"/>
      <c r="AF30" s="135"/>
      <c r="AG30" s="132"/>
      <c r="AH30" s="133"/>
      <c r="AI30" s="172"/>
      <c r="AJ30" s="135"/>
      <c r="AK30" s="125"/>
      <c r="AL30" s="135"/>
      <c r="AM30" s="125"/>
      <c r="AN30" s="132"/>
      <c r="AO30" s="197"/>
      <c r="AP30" s="133"/>
      <c r="AQ30" s="134"/>
      <c r="AR30" s="135"/>
      <c r="AS30" s="135"/>
      <c r="AT30" s="135"/>
      <c r="AU30" s="135"/>
      <c r="AV30" s="134"/>
      <c r="AW30" s="135"/>
      <c r="AX30" s="150"/>
      <c r="AY30" s="252"/>
    </row>
    <row r="31" spans="1:55" ht="15" thickTop="1">
      <c r="A31" s="179" t="s">
        <v>80</v>
      </c>
      <c r="B31" s="39" t="s">
        <v>85</v>
      </c>
      <c r="C31" s="180">
        <v>6</v>
      </c>
      <c r="D31" s="181">
        <v>1</v>
      </c>
      <c r="E31" s="181">
        <v>4</v>
      </c>
      <c r="F31" s="181">
        <v>5</v>
      </c>
      <c r="G31" s="181">
        <v>5</v>
      </c>
      <c r="H31" s="173">
        <v>5</v>
      </c>
      <c r="I31" s="175">
        <v>1000</v>
      </c>
      <c r="J31" s="176">
        <f>H31*I31</f>
        <v>5000</v>
      </c>
      <c r="K31" s="177">
        <v>6000</v>
      </c>
      <c r="L31" s="176">
        <f>H31*K31</f>
        <v>30000</v>
      </c>
      <c r="M31" s="178"/>
      <c r="N31" s="175">
        <v>1940</v>
      </c>
      <c r="O31" s="176">
        <v>3</v>
      </c>
      <c r="P31" s="176">
        <f>E31*N31*O31</f>
        <v>23280</v>
      </c>
      <c r="Q31" s="177">
        <v>1100</v>
      </c>
      <c r="R31" s="176">
        <v>1</v>
      </c>
      <c r="S31" s="176">
        <f>E31*Q31*R31</f>
        <v>4400</v>
      </c>
      <c r="T31" s="178"/>
      <c r="U31" s="187">
        <v>0</v>
      </c>
      <c r="V31" s="176">
        <f>F31*(C31+D31)*U31</f>
        <v>0</v>
      </c>
      <c r="W31" s="188">
        <v>300</v>
      </c>
      <c r="X31" s="176">
        <f>W31*F31</f>
        <v>1500</v>
      </c>
      <c r="Y31" s="178"/>
      <c r="Z31" s="193">
        <v>1500</v>
      </c>
      <c r="AA31" s="183"/>
      <c r="AB31" s="183"/>
      <c r="AC31" s="184"/>
      <c r="AD31" s="185">
        <v>300</v>
      </c>
      <c r="AE31" s="186">
        <f>AD31*F31</f>
        <v>1500</v>
      </c>
      <c r="AF31" s="186">
        <v>500</v>
      </c>
      <c r="AG31" s="191">
        <v>500</v>
      </c>
      <c r="AH31" s="185">
        <v>4200</v>
      </c>
      <c r="AI31" s="186">
        <f>AH31*G31</f>
        <v>21000</v>
      </c>
      <c r="AJ31" s="186">
        <v>800</v>
      </c>
      <c r="AK31" s="176">
        <f>AJ31*G31</f>
        <v>4000</v>
      </c>
      <c r="AL31" s="186">
        <v>400</v>
      </c>
      <c r="AM31" s="176">
        <f>AL31*G31</f>
        <v>2000</v>
      </c>
      <c r="AN31" s="191"/>
      <c r="AO31" s="185"/>
      <c r="AP31" s="185"/>
      <c r="AQ31" s="183">
        <f>AO31*(D31+C31)*AP31*25</f>
        <v>0</v>
      </c>
      <c r="AR31" s="186"/>
      <c r="AS31" s="186"/>
      <c r="AT31" s="186"/>
      <c r="AU31" s="186"/>
      <c r="AV31" s="183">
        <f>AT31*AS31*E31</f>
        <v>0</v>
      </c>
      <c r="AW31" s="186"/>
      <c r="AX31" s="190"/>
      <c r="AY31" s="254">
        <f>J31+L31+M31+P31+S31+T31+V31+Y31+Z31+AA31+AB31+AC31+AE31+AF31+AG31+AI31+AN31+X31+AK31+AM31+AO31+AQ31+AR31+AV31+AW31+AX31</f>
        <v>95180</v>
      </c>
      <c r="BC31">
        <v>95180</v>
      </c>
    </row>
    <row r="32" spans="1:55" ht="15" thickBot="1">
      <c r="A32" s="179"/>
      <c r="B32" s="39" t="s">
        <v>86</v>
      </c>
      <c r="C32" s="180"/>
      <c r="D32" s="181"/>
      <c r="E32" s="181"/>
      <c r="F32" s="181"/>
      <c r="G32" s="182"/>
      <c r="H32" s="174"/>
      <c r="I32" s="175"/>
      <c r="J32" s="176"/>
      <c r="K32" s="177"/>
      <c r="L32" s="176"/>
      <c r="M32" s="178"/>
      <c r="N32" s="175"/>
      <c r="O32" s="176"/>
      <c r="P32" s="176"/>
      <c r="Q32" s="177"/>
      <c r="R32" s="176"/>
      <c r="S32" s="176"/>
      <c r="T32" s="178"/>
      <c r="U32" s="187"/>
      <c r="V32" s="176"/>
      <c r="W32" s="188"/>
      <c r="X32" s="189"/>
      <c r="Y32" s="178"/>
      <c r="Z32" s="193"/>
      <c r="AA32" s="183"/>
      <c r="AB32" s="183"/>
      <c r="AC32" s="184"/>
      <c r="AD32" s="185"/>
      <c r="AE32" s="186"/>
      <c r="AF32" s="186"/>
      <c r="AG32" s="191"/>
      <c r="AH32" s="185"/>
      <c r="AI32" s="186"/>
      <c r="AJ32" s="186"/>
      <c r="AK32" s="176"/>
      <c r="AL32" s="186"/>
      <c r="AM32" s="176"/>
      <c r="AN32" s="191"/>
      <c r="AO32" s="185"/>
      <c r="AP32" s="185"/>
      <c r="AQ32" s="183"/>
      <c r="AR32" s="186"/>
      <c r="AS32" s="186"/>
      <c r="AT32" s="186"/>
      <c r="AU32" s="186"/>
      <c r="AV32" s="183"/>
      <c r="AW32" s="186"/>
      <c r="AX32" s="190"/>
      <c r="AY32" s="252"/>
    </row>
    <row r="33" spans="1:55" ht="15" thickTop="1">
      <c r="A33" s="179" t="s">
        <v>87</v>
      </c>
      <c r="B33" s="39" t="s">
        <v>88</v>
      </c>
      <c r="C33" s="180">
        <v>6</v>
      </c>
      <c r="D33" s="181">
        <v>1</v>
      </c>
      <c r="E33" s="181">
        <v>4</v>
      </c>
      <c r="F33" s="181">
        <v>5</v>
      </c>
      <c r="G33" s="181">
        <v>5</v>
      </c>
      <c r="H33" s="173">
        <v>5</v>
      </c>
      <c r="I33" s="175">
        <v>100</v>
      </c>
      <c r="J33" s="176">
        <f>H33*I33</f>
        <v>500</v>
      </c>
      <c r="K33" s="177">
        <v>6000</v>
      </c>
      <c r="L33" s="176">
        <f>H33*K33</f>
        <v>30000</v>
      </c>
      <c r="M33" s="178"/>
      <c r="N33" s="175">
        <v>1600</v>
      </c>
      <c r="O33" s="176">
        <v>3</v>
      </c>
      <c r="P33" s="176">
        <f>E33*N33*O33</f>
        <v>19200</v>
      </c>
      <c r="Q33" s="177">
        <v>1200</v>
      </c>
      <c r="R33" s="176">
        <v>1</v>
      </c>
      <c r="S33" s="176">
        <f>E33*Q33*R33</f>
        <v>4800</v>
      </c>
      <c r="T33" s="178"/>
      <c r="U33" s="187">
        <v>320</v>
      </c>
      <c r="V33" s="176">
        <f>F33*(C33+D33)*U33</f>
        <v>11200</v>
      </c>
      <c r="W33" s="188">
        <v>300</v>
      </c>
      <c r="X33" s="176">
        <f>W33*F33</f>
        <v>1500</v>
      </c>
      <c r="Y33" s="178"/>
      <c r="Z33" s="193">
        <v>1500</v>
      </c>
      <c r="AA33" s="183"/>
      <c r="AB33" s="183"/>
      <c r="AC33" s="184"/>
      <c r="AD33" s="185">
        <v>300</v>
      </c>
      <c r="AE33" s="186">
        <f>AD33*F33</f>
        <v>1500</v>
      </c>
      <c r="AF33" s="186">
        <v>500</v>
      </c>
      <c r="AG33" s="191">
        <v>100</v>
      </c>
      <c r="AH33" s="185">
        <v>3500</v>
      </c>
      <c r="AI33" s="186">
        <f>AH33*G33</f>
        <v>17500</v>
      </c>
      <c r="AJ33" s="186">
        <v>400</v>
      </c>
      <c r="AK33" s="176">
        <f>AJ33*G33</f>
        <v>2000</v>
      </c>
      <c r="AL33" s="186">
        <v>400</v>
      </c>
      <c r="AM33" s="176">
        <f>AL33*G33</f>
        <v>2000</v>
      </c>
      <c r="AN33" s="191"/>
      <c r="AO33" s="198">
        <v>0</v>
      </c>
      <c r="AP33" s="185">
        <v>0</v>
      </c>
      <c r="AQ33" s="183">
        <f>AO33*(D33+C33)*AP33*25</f>
        <v>0</v>
      </c>
      <c r="AR33" s="186"/>
      <c r="AS33" s="186"/>
      <c r="AT33" s="186"/>
      <c r="AU33" s="186"/>
      <c r="AV33" s="183">
        <f>AT33*AS33*E33</f>
        <v>0</v>
      </c>
      <c r="AW33" s="186">
        <v>0</v>
      </c>
      <c r="AX33" s="190"/>
      <c r="AY33" s="254">
        <f>J33+L33+M33+P33+S33+T33+V33+Y33+Z33+AA33+AB33+AC33+AE33+AF33+AG33+AI33+AN33+X33+AK33+AM33+AO33+AQ33+AR33+AV33+AW33+AX33</f>
        <v>92300</v>
      </c>
      <c r="BC33">
        <v>92300</v>
      </c>
    </row>
    <row r="34" spans="1:55" ht="15" thickBot="1">
      <c r="A34" s="179"/>
      <c r="B34" s="39" t="s">
        <v>89</v>
      </c>
      <c r="C34" s="180"/>
      <c r="D34" s="181"/>
      <c r="E34" s="181"/>
      <c r="F34" s="181"/>
      <c r="G34" s="182"/>
      <c r="H34" s="174"/>
      <c r="I34" s="175"/>
      <c r="J34" s="176"/>
      <c r="K34" s="177"/>
      <c r="L34" s="176"/>
      <c r="M34" s="178"/>
      <c r="N34" s="175"/>
      <c r="O34" s="176"/>
      <c r="P34" s="176"/>
      <c r="Q34" s="177"/>
      <c r="R34" s="176"/>
      <c r="S34" s="176"/>
      <c r="T34" s="178"/>
      <c r="U34" s="187"/>
      <c r="V34" s="176"/>
      <c r="W34" s="188"/>
      <c r="X34" s="189"/>
      <c r="Y34" s="178"/>
      <c r="Z34" s="193"/>
      <c r="AA34" s="183"/>
      <c r="AB34" s="183"/>
      <c r="AC34" s="184"/>
      <c r="AD34" s="185"/>
      <c r="AE34" s="186"/>
      <c r="AF34" s="186"/>
      <c r="AG34" s="191"/>
      <c r="AH34" s="185"/>
      <c r="AI34" s="186"/>
      <c r="AJ34" s="186"/>
      <c r="AK34" s="176"/>
      <c r="AL34" s="186"/>
      <c r="AM34" s="176"/>
      <c r="AN34" s="191"/>
      <c r="AO34" s="198"/>
      <c r="AP34" s="185"/>
      <c r="AQ34" s="183"/>
      <c r="AR34" s="186"/>
      <c r="AS34" s="186"/>
      <c r="AT34" s="186"/>
      <c r="AU34" s="186"/>
      <c r="AV34" s="183"/>
      <c r="AW34" s="186"/>
      <c r="AX34" s="190"/>
      <c r="AY34" s="252"/>
    </row>
    <row r="35" spans="1:55" ht="15" thickTop="1">
      <c r="A35" s="75" t="s">
        <v>90</v>
      </c>
      <c r="B35" s="40" t="s">
        <v>91</v>
      </c>
      <c r="C35" s="116">
        <v>14</v>
      </c>
      <c r="D35" s="117">
        <v>5</v>
      </c>
      <c r="E35" s="117">
        <v>4</v>
      </c>
      <c r="F35" s="117">
        <v>5</v>
      </c>
      <c r="G35" s="117">
        <v>5</v>
      </c>
      <c r="H35" s="119">
        <v>5</v>
      </c>
      <c r="I35" s="112">
        <v>4500</v>
      </c>
      <c r="J35" s="125">
        <f>H35*I35</f>
        <v>22500</v>
      </c>
      <c r="K35" s="154">
        <v>10500</v>
      </c>
      <c r="L35" s="125">
        <f>H35*K35</f>
        <v>52500</v>
      </c>
      <c r="M35" s="111"/>
      <c r="N35" s="112">
        <v>1200</v>
      </c>
      <c r="O35" s="113">
        <v>0</v>
      </c>
      <c r="P35" s="125">
        <f>E35*N35*O35</f>
        <v>0</v>
      </c>
      <c r="Q35" s="154">
        <v>400</v>
      </c>
      <c r="R35" s="113">
        <v>20</v>
      </c>
      <c r="S35" s="125">
        <f>E35*Q35*R35</f>
        <v>32000</v>
      </c>
      <c r="T35" s="111"/>
      <c r="U35" s="155">
        <v>418</v>
      </c>
      <c r="V35" s="125">
        <f>F35*(C35+D35)*U35</f>
        <v>39710</v>
      </c>
      <c r="W35" s="151">
        <v>500</v>
      </c>
      <c r="X35" s="125">
        <f>W35*F35</f>
        <v>2500</v>
      </c>
      <c r="Y35" s="111"/>
      <c r="Z35" s="153">
        <v>7000</v>
      </c>
      <c r="AA35" s="138"/>
      <c r="AB35" s="138"/>
      <c r="AC35" s="139"/>
      <c r="AD35" s="133">
        <v>500</v>
      </c>
      <c r="AE35" s="172">
        <f>AD35*F35</f>
        <v>2500</v>
      </c>
      <c r="AF35" s="135">
        <v>2000</v>
      </c>
      <c r="AG35" s="132">
        <v>1000</v>
      </c>
      <c r="AH35" s="133"/>
      <c r="AI35" s="172">
        <f>AH35*G35</f>
        <v>0</v>
      </c>
      <c r="AJ35" s="135"/>
      <c r="AK35" s="125">
        <f>AJ35*G35</f>
        <v>0</v>
      </c>
      <c r="AL35" s="135">
        <v>0</v>
      </c>
      <c r="AM35" s="125">
        <f>AL35*G35</f>
        <v>0</v>
      </c>
      <c r="AN35" s="132"/>
      <c r="AO35" s="133"/>
      <c r="AP35" s="133"/>
      <c r="AQ35" s="134">
        <f>AO35*(D35+C35)</f>
        <v>0</v>
      </c>
      <c r="AR35" s="135"/>
      <c r="AS35" s="135"/>
      <c r="AT35" s="135"/>
      <c r="AU35" s="135"/>
      <c r="AV35" s="134">
        <f>AT35*AS35*E35</f>
        <v>0</v>
      </c>
      <c r="AW35" s="135"/>
      <c r="AX35" s="150"/>
      <c r="AY35" s="254">
        <f>J35+L35+M35+P35+S35+T35+V35+Y35+Z35+AA35+AB35+AC35+AE35+AF35+AG35+AI35+AN35+X35+AK35+AM35+AO35+AQ35+AR35+AV35+AW35+AX35</f>
        <v>161710</v>
      </c>
      <c r="BC35">
        <v>161710</v>
      </c>
    </row>
    <row r="36" spans="1:55" ht="15" thickBot="1">
      <c r="A36" s="75"/>
      <c r="B36" s="41" t="s">
        <v>92</v>
      </c>
      <c r="C36" s="116"/>
      <c r="D36" s="117"/>
      <c r="E36" s="117"/>
      <c r="F36" s="117"/>
      <c r="G36" s="118"/>
      <c r="H36" s="120"/>
      <c r="I36" s="112"/>
      <c r="J36" s="125"/>
      <c r="K36" s="154"/>
      <c r="L36" s="125"/>
      <c r="M36" s="111"/>
      <c r="N36" s="112"/>
      <c r="O36" s="113"/>
      <c r="P36" s="125"/>
      <c r="Q36" s="154"/>
      <c r="R36" s="113"/>
      <c r="S36" s="125"/>
      <c r="T36" s="111"/>
      <c r="U36" s="155"/>
      <c r="V36" s="125"/>
      <c r="W36" s="151"/>
      <c r="X36" s="194"/>
      <c r="Y36" s="111"/>
      <c r="Z36" s="153"/>
      <c r="AA36" s="138"/>
      <c r="AB36" s="138"/>
      <c r="AC36" s="139"/>
      <c r="AD36" s="133"/>
      <c r="AE36" s="172"/>
      <c r="AF36" s="135"/>
      <c r="AG36" s="132"/>
      <c r="AH36" s="133"/>
      <c r="AI36" s="172"/>
      <c r="AJ36" s="135"/>
      <c r="AK36" s="125"/>
      <c r="AL36" s="135"/>
      <c r="AM36" s="125"/>
      <c r="AN36" s="132"/>
      <c r="AO36" s="133"/>
      <c r="AP36" s="133"/>
      <c r="AQ36" s="134"/>
      <c r="AR36" s="135"/>
      <c r="AS36" s="135"/>
      <c r="AT36" s="135"/>
      <c r="AU36" s="135"/>
      <c r="AV36" s="134"/>
      <c r="AW36" s="135"/>
      <c r="AX36" s="150"/>
      <c r="AY36" s="252"/>
    </row>
    <row r="37" spans="1:55" ht="15" thickTop="1">
      <c r="A37" s="75" t="s">
        <v>93</v>
      </c>
      <c r="B37" s="37" t="s">
        <v>91</v>
      </c>
      <c r="C37" s="116">
        <v>14</v>
      </c>
      <c r="D37" s="117">
        <v>5</v>
      </c>
      <c r="E37" s="117">
        <v>4</v>
      </c>
      <c r="F37" s="117">
        <v>5</v>
      </c>
      <c r="G37" s="117">
        <v>5</v>
      </c>
      <c r="H37" s="119">
        <v>5</v>
      </c>
      <c r="I37" s="112">
        <v>4500</v>
      </c>
      <c r="J37" s="125">
        <f>H37*I37</f>
        <v>22500</v>
      </c>
      <c r="K37" s="154">
        <v>10500</v>
      </c>
      <c r="L37" s="125">
        <f>H37*K37</f>
        <v>52500</v>
      </c>
      <c r="M37" s="111"/>
      <c r="N37" s="112"/>
      <c r="O37" s="113"/>
      <c r="P37" s="125">
        <f>E37*N37*O37</f>
        <v>0</v>
      </c>
      <c r="Q37" s="154">
        <v>400</v>
      </c>
      <c r="R37" s="113">
        <v>20</v>
      </c>
      <c r="S37" s="125">
        <f>E37*Q37*R37</f>
        <v>32000</v>
      </c>
      <c r="T37" s="111"/>
      <c r="U37" s="155">
        <v>418</v>
      </c>
      <c r="V37" s="125">
        <f>F37*(C37+D37)*U37</f>
        <v>39710</v>
      </c>
      <c r="W37" s="151">
        <v>500</v>
      </c>
      <c r="X37" s="125">
        <f>W37*F37</f>
        <v>2500</v>
      </c>
      <c r="Y37" s="111"/>
      <c r="Z37" s="153">
        <v>7000</v>
      </c>
      <c r="AA37" s="138"/>
      <c r="AB37" s="138"/>
      <c r="AC37" s="139"/>
      <c r="AD37" s="133">
        <v>500</v>
      </c>
      <c r="AE37" s="172">
        <f>AD37*F37</f>
        <v>2500</v>
      </c>
      <c r="AF37" s="135">
        <v>2000</v>
      </c>
      <c r="AG37" s="132">
        <v>1000</v>
      </c>
      <c r="AH37" s="133"/>
      <c r="AI37" s="172">
        <f>AH37*G37</f>
        <v>0</v>
      </c>
      <c r="AJ37" s="135"/>
      <c r="AK37" s="125">
        <f>AJ37*G37</f>
        <v>0</v>
      </c>
      <c r="AL37" s="135">
        <v>0</v>
      </c>
      <c r="AM37" s="125">
        <f>AL37*G37</f>
        <v>0</v>
      </c>
      <c r="AN37" s="132"/>
      <c r="AO37" s="133"/>
      <c r="AP37" s="133"/>
      <c r="AQ37" s="134">
        <f>AO37*(D37+C37)</f>
        <v>0</v>
      </c>
      <c r="AR37" s="135"/>
      <c r="AS37" s="135"/>
      <c r="AT37" s="135"/>
      <c r="AU37" s="135"/>
      <c r="AV37" s="134">
        <f>AT37*AS37*E37</f>
        <v>0</v>
      </c>
      <c r="AW37" s="135"/>
      <c r="AX37" s="150"/>
      <c r="AY37" s="254">
        <f>J37+L37+M37+P37+S37+T37+V37+Y37+Z37+AA37+AB37+AC37+AE37+AF37+AG37+AI37+AN37+X37+AK37+AM37+AO37+AQ37+AR37+AV37+AW37+AX37</f>
        <v>161710</v>
      </c>
      <c r="BC37">
        <v>161710</v>
      </c>
    </row>
    <row r="38" spans="1:55" ht="15" thickBot="1">
      <c r="A38" s="75"/>
      <c r="B38" s="35" t="s">
        <v>94</v>
      </c>
      <c r="C38" s="116"/>
      <c r="D38" s="117"/>
      <c r="E38" s="117"/>
      <c r="F38" s="117"/>
      <c r="G38" s="118"/>
      <c r="H38" s="120"/>
      <c r="I38" s="112"/>
      <c r="J38" s="125"/>
      <c r="K38" s="154"/>
      <c r="L38" s="125"/>
      <c r="M38" s="111"/>
      <c r="N38" s="112"/>
      <c r="O38" s="113"/>
      <c r="P38" s="125"/>
      <c r="Q38" s="154"/>
      <c r="R38" s="113"/>
      <c r="S38" s="125"/>
      <c r="T38" s="111"/>
      <c r="U38" s="155"/>
      <c r="V38" s="125"/>
      <c r="W38" s="151"/>
      <c r="X38" s="194"/>
      <c r="Y38" s="111"/>
      <c r="Z38" s="153"/>
      <c r="AA38" s="138"/>
      <c r="AB38" s="138"/>
      <c r="AC38" s="139"/>
      <c r="AD38" s="133"/>
      <c r="AE38" s="172"/>
      <c r="AF38" s="135"/>
      <c r="AG38" s="132"/>
      <c r="AH38" s="133"/>
      <c r="AI38" s="172"/>
      <c r="AJ38" s="135"/>
      <c r="AK38" s="125"/>
      <c r="AL38" s="135"/>
      <c r="AM38" s="125"/>
      <c r="AN38" s="132"/>
      <c r="AO38" s="133"/>
      <c r="AP38" s="133"/>
      <c r="AQ38" s="134"/>
      <c r="AR38" s="135"/>
      <c r="AS38" s="135"/>
      <c r="AT38" s="135"/>
      <c r="AU38" s="135"/>
      <c r="AV38" s="134"/>
      <c r="AW38" s="135"/>
      <c r="AX38" s="150"/>
      <c r="AY38" s="252"/>
    </row>
    <row r="39" spans="1:55" ht="15" thickTop="1">
      <c r="A39" s="202" t="s">
        <v>95</v>
      </c>
      <c r="B39" s="42" t="s">
        <v>96</v>
      </c>
      <c r="C39" s="203">
        <v>14</v>
      </c>
      <c r="D39" s="204">
        <v>5</v>
      </c>
      <c r="E39" s="204">
        <v>4</v>
      </c>
      <c r="F39" s="204">
        <v>5</v>
      </c>
      <c r="G39" s="204">
        <v>5</v>
      </c>
      <c r="H39" s="206">
        <v>5</v>
      </c>
      <c r="I39" s="200">
        <v>4500</v>
      </c>
      <c r="J39" s="201">
        <f>H39*I39</f>
        <v>22500</v>
      </c>
      <c r="K39" s="213">
        <v>10500</v>
      </c>
      <c r="L39" s="201">
        <f>H39*K39</f>
        <v>52500</v>
      </c>
      <c r="M39" s="199"/>
      <c r="N39" s="200">
        <v>1200</v>
      </c>
      <c r="O39" s="201">
        <v>7</v>
      </c>
      <c r="P39" s="201">
        <f>E39*N39*O39</f>
        <v>33600</v>
      </c>
      <c r="Q39" s="213">
        <v>800</v>
      </c>
      <c r="R39" s="201">
        <v>4</v>
      </c>
      <c r="S39" s="201">
        <f>E39*Q39*R39</f>
        <v>12800</v>
      </c>
      <c r="T39" s="199"/>
      <c r="U39" s="218">
        <v>500</v>
      </c>
      <c r="V39" s="201">
        <f>F39*(C39+D39)*U39</f>
        <v>47500</v>
      </c>
      <c r="W39" s="215">
        <v>500</v>
      </c>
      <c r="X39" s="201">
        <f>W39*F39</f>
        <v>2500</v>
      </c>
      <c r="Y39" s="199"/>
      <c r="Z39" s="217">
        <v>7000</v>
      </c>
      <c r="AA39" s="210"/>
      <c r="AB39" s="210"/>
      <c r="AC39" s="212"/>
      <c r="AD39" s="209">
        <v>500</v>
      </c>
      <c r="AE39" s="211">
        <f>AD39*F39</f>
        <v>2500</v>
      </c>
      <c r="AF39" s="211">
        <v>2000</v>
      </c>
      <c r="AG39" s="208">
        <v>1000</v>
      </c>
      <c r="AH39" s="209"/>
      <c r="AI39" s="211">
        <f>AH39*G39</f>
        <v>0</v>
      </c>
      <c r="AJ39" s="211"/>
      <c r="AK39" s="201">
        <f>AJ39*G39</f>
        <v>0</v>
      </c>
      <c r="AL39" s="211">
        <v>800</v>
      </c>
      <c r="AM39" s="201">
        <f>AL39*G39</f>
        <v>4000</v>
      </c>
      <c r="AN39" s="208"/>
      <c r="AO39" s="209"/>
      <c r="AP39" s="209"/>
      <c r="AQ39" s="210">
        <f>AO39*(D39+C39)</f>
        <v>0</v>
      </c>
      <c r="AR39" s="211"/>
      <c r="AS39" s="211"/>
      <c r="AT39" s="211"/>
      <c r="AU39" s="211"/>
      <c r="AV39" s="210">
        <f>AT39*AS39*E39</f>
        <v>0</v>
      </c>
      <c r="AW39" s="211"/>
      <c r="AX39" s="214"/>
      <c r="AY39" s="254">
        <f>J39+L39+M39+P39+S39+T39+V39+Y39+Z39+AA39+AB39+AC39+AE39+AF39+AG39+AI39+AN39+X39+AK39+AM39+AO39+AQ39+AR39+AV39+AW39+AX39</f>
        <v>187900</v>
      </c>
      <c r="BC39">
        <v>187900</v>
      </c>
    </row>
    <row r="40" spans="1:55" ht="15" thickBot="1">
      <c r="A40" s="202"/>
      <c r="B40" s="42" t="s">
        <v>97</v>
      </c>
      <c r="C40" s="203"/>
      <c r="D40" s="204"/>
      <c r="E40" s="204"/>
      <c r="F40" s="204"/>
      <c r="G40" s="205"/>
      <c r="H40" s="207"/>
      <c r="I40" s="200"/>
      <c r="J40" s="201"/>
      <c r="K40" s="213"/>
      <c r="L40" s="201"/>
      <c r="M40" s="199"/>
      <c r="N40" s="200"/>
      <c r="O40" s="201"/>
      <c r="P40" s="201"/>
      <c r="Q40" s="213"/>
      <c r="R40" s="201"/>
      <c r="S40" s="201"/>
      <c r="T40" s="199"/>
      <c r="U40" s="218"/>
      <c r="V40" s="201"/>
      <c r="W40" s="215"/>
      <c r="X40" s="216"/>
      <c r="Y40" s="199"/>
      <c r="Z40" s="217"/>
      <c r="AA40" s="210"/>
      <c r="AB40" s="210"/>
      <c r="AC40" s="212"/>
      <c r="AD40" s="209"/>
      <c r="AE40" s="211"/>
      <c r="AF40" s="211"/>
      <c r="AG40" s="208"/>
      <c r="AH40" s="209"/>
      <c r="AI40" s="211"/>
      <c r="AJ40" s="211"/>
      <c r="AK40" s="201"/>
      <c r="AL40" s="211"/>
      <c r="AM40" s="201"/>
      <c r="AN40" s="208"/>
      <c r="AO40" s="209"/>
      <c r="AP40" s="209"/>
      <c r="AQ40" s="210"/>
      <c r="AR40" s="211"/>
      <c r="AS40" s="211"/>
      <c r="AT40" s="211"/>
      <c r="AU40" s="211"/>
      <c r="AV40" s="210"/>
      <c r="AW40" s="211"/>
      <c r="AX40" s="214"/>
      <c r="AY40" s="252"/>
    </row>
    <row r="41" spans="1:55" ht="15" thickTop="1">
      <c r="A41" s="202" t="s">
        <v>98</v>
      </c>
      <c r="B41" s="43" t="s">
        <v>96</v>
      </c>
      <c r="C41" s="203">
        <v>14</v>
      </c>
      <c r="D41" s="204">
        <v>5</v>
      </c>
      <c r="E41" s="204">
        <v>4</v>
      </c>
      <c r="F41" s="204">
        <v>5</v>
      </c>
      <c r="G41" s="204">
        <v>5</v>
      </c>
      <c r="H41" s="206">
        <v>5</v>
      </c>
      <c r="I41" s="200">
        <v>4500</v>
      </c>
      <c r="J41" s="201">
        <f>H41*I41</f>
        <v>22500</v>
      </c>
      <c r="K41" s="213">
        <v>10000</v>
      </c>
      <c r="L41" s="201">
        <f>H41*K41</f>
        <v>50000</v>
      </c>
      <c r="M41" s="199"/>
      <c r="N41" s="200">
        <v>1200</v>
      </c>
      <c r="O41" s="201">
        <v>7</v>
      </c>
      <c r="P41" s="201">
        <f>E41*N41*O41</f>
        <v>33600</v>
      </c>
      <c r="Q41" s="213">
        <v>800</v>
      </c>
      <c r="R41" s="201">
        <v>4</v>
      </c>
      <c r="S41" s="201">
        <f>E41*Q41*R41</f>
        <v>12800</v>
      </c>
      <c r="T41" s="199"/>
      <c r="U41" s="218">
        <v>500</v>
      </c>
      <c r="V41" s="201">
        <f>F41*(C41+D41)*U41</f>
        <v>47500</v>
      </c>
      <c r="W41" s="215"/>
      <c r="X41" s="201">
        <f>W41*F41</f>
        <v>0</v>
      </c>
      <c r="Y41" s="199"/>
      <c r="Z41" s="217">
        <v>7000</v>
      </c>
      <c r="AA41" s="210"/>
      <c r="AB41" s="210"/>
      <c r="AC41" s="212"/>
      <c r="AD41" s="209">
        <v>500</v>
      </c>
      <c r="AE41" s="211">
        <f>AD41*F41</f>
        <v>2500</v>
      </c>
      <c r="AF41" s="211">
        <v>2000</v>
      </c>
      <c r="AG41" s="208">
        <v>1000</v>
      </c>
      <c r="AH41" s="209"/>
      <c r="AI41" s="211">
        <f>AH41*G41</f>
        <v>0</v>
      </c>
      <c r="AJ41" s="211"/>
      <c r="AK41" s="201">
        <f>AJ41*G41</f>
        <v>0</v>
      </c>
      <c r="AL41" s="211">
        <v>800</v>
      </c>
      <c r="AM41" s="201">
        <f>AL41*G41</f>
        <v>4000</v>
      </c>
      <c r="AN41" s="208"/>
      <c r="AO41" s="219">
        <v>0</v>
      </c>
      <c r="AP41" s="209">
        <v>15</v>
      </c>
      <c r="AQ41" s="210">
        <f>AO41*(D41+C41)*15*20</f>
        <v>0</v>
      </c>
      <c r="AR41" s="211"/>
      <c r="AS41" s="211"/>
      <c r="AT41" s="211"/>
      <c r="AU41" s="211"/>
      <c r="AV41" s="210">
        <f>AT41*AS41*E41</f>
        <v>0</v>
      </c>
      <c r="AW41" s="211">
        <v>0</v>
      </c>
      <c r="AX41" s="214"/>
      <c r="AY41" s="254">
        <f>J41+L41+M41+P41+S41+T41+V41+Y41+Z41+AA41+AB41+AC41+AE41+AF41+AG41+AI41+AN41+X41+AK41+AM41+AO41+AQ41+AR41+AV41+AW41+AX41</f>
        <v>182900</v>
      </c>
      <c r="BC41">
        <v>182900</v>
      </c>
    </row>
    <row r="42" spans="1:55" ht="15" thickBot="1">
      <c r="A42" s="202"/>
      <c r="B42" s="43" t="s">
        <v>99</v>
      </c>
      <c r="C42" s="203"/>
      <c r="D42" s="204"/>
      <c r="E42" s="204"/>
      <c r="F42" s="204"/>
      <c r="G42" s="205"/>
      <c r="H42" s="207"/>
      <c r="I42" s="200"/>
      <c r="J42" s="201"/>
      <c r="K42" s="213"/>
      <c r="L42" s="201"/>
      <c r="M42" s="199"/>
      <c r="N42" s="200"/>
      <c r="O42" s="201"/>
      <c r="P42" s="201"/>
      <c r="Q42" s="213"/>
      <c r="R42" s="201"/>
      <c r="S42" s="201"/>
      <c r="T42" s="199"/>
      <c r="U42" s="218"/>
      <c r="V42" s="201"/>
      <c r="W42" s="215"/>
      <c r="X42" s="216"/>
      <c r="Y42" s="199"/>
      <c r="Z42" s="217"/>
      <c r="AA42" s="210"/>
      <c r="AB42" s="210"/>
      <c r="AC42" s="212"/>
      <c r="AD42" s="209"/>
      <c r="AE42" s="211"/>
      <c r="AF42" s="211"/>
      <c r="AG42" s="208"/>
      <c r="AH42" s="209"/>
      <c r="AI42" s="211"/>
      <c r="AJ42" s="211"/>
      <c r="AK42" s="201"/>
      <c r="AL42" s="211"/>
      <c r="AM42" s="201"/>
      <c r="AN42" s="208"/>
      <c r="AO42" s="219"/>
      <c r="AP42" s="209"/>
      <c r="AQ42" s="210"/>
      <c r="AR42" s="211"/>
      <c r="AS42" s="211"/>
      <c r="AT42" s="211"/>
      <c r="AU42" s="211"/>
      <c r="AV42" s="210"/>
      <c r="AW42" s="211"/>
      <c r="AX42" s="214"/>
      <c r="AY42" s="252"/>
    </row>
    <row r="43" spans="1:55" ht="15" thickTop="1">
      <c r="A43" s="202">
        <v>16</v>
      </c>
      <c r="B43" s="43" t="s">
        <v>96</v>
      </c>
      <c r="C43" s="203">
        <v>14</v>
      </c>
      <c r="D43" s="204">
        <v>5</v>
      </c>
      <c r="E43" s="204">
        <v>4</v>
      </c>
      <c r="F43" s="204">
        <v>5</v>
      </c>
      <c r="G43" s="204">
        <v>5</v>
      </c>
      <c r="H43" s="206">
        <v>5</v>
      </c>
      <c r="I43" s="200">
        <v>4500</v>
      </c>
      <c r="J43" s="201">
        <f>H43*I43</f>
        <v>22500</v>
      </c>
      <c r="K43" s="213">
        <v>10000</v>
      </c>
      <c r="L43" s="201">
        <f>H43*K43</f>
        <v>50000</v>
      </c>
      <c r="M43" s="199"/>
      <c r="N43" s="200">
        <v>1200</v>
      </c>
      <c r="O43" s="201">
        <v>7</v>
      </c>
      <c r="P43" s="201">
        <f>E43*N43*O43</f>
        <v>33600</v>
      </c>
      <c r="Q43" s="213">
        <v>800</v>
      </c>
      <c r="R43" s="201">
        <v>4</v>
      </c>
      <c r="S43" s="201">
        <f>E43*Q43*R43</f>
        <v>12800</v>
      </c>
      <c r="T43" s="199"/>
      <c r="U43" s="218">
        <v>419</v>
      </c>
      <c r="V43" s="201">
        <f>F43*(C43+D43)*U43</f>
        <v>39805</v>
      </c>
      <c r="W43" s="215"/>
      <c r="X43" s="201">
        <f>W43*F43</f>
        <v>0</v>
      </c>
      <c r="Y43" s="199"/>
      <c r="Z43" s="217">
        <v>7000</v>
      </c>
      <c r="AA43" s="210"/>
      <c r="AB43" s="210"/>
      <c r="AC43" s="212"/>
      <c r="AD43" s="209">
        <v>500</v>
      </c>
      <c r="AE43" s="211">
        <f>AD43*F43</f>
        <v>2500</v>
      </c>
      <c r="AF43" s="211">
        <v>2000</v>
      </c>
      <c r="AG43" s="208">
        <v>1000</v>
      </c>
      <c r="AH43" s="209"/>
      <c r="AI43" s="211">
        <f>AH43*G43</f>
        <v>0</v>
      </c>
      <c r="AJ43" s="211"/>
      <c r="AK43" s="201">
        <f>AJ43*G43</f>
        <v>0</v>
      </c>
      <c r="AL43" s="211">
        <v>800</v>
      </c>
      <c r="AM43" s="201">
        <f>AL43*G43</f>
        <v>4000</v>
      </c>
      <c r="AN43" s="208"/>
      <c r="AO43" s="219">
        <v>0</v>
      </c>
      <c r="AP43" s="209">
        <v>15</v>
      </c>
      <c r="AQ43" s="210">
        <f>AO43*(D43+C43)*15*20</f>
        <v>0</v>
      </c>
      <c r="AR43" s="211"/>
      <c r="AS43" s="211"/>
      <c r="AT43" s="211"/>
      <c r="AU43" s="211"/>
      <c r="AV43" s="210">
        <f>AT43*AS43*E43</f>
        <v>0</v>
      </c>
      <c r="AW43" s="211">
        <v>0</v>
      </c>
      <c r="AX43" s="214"/>
      <c r="AY43" s="254">
        <f>J43+L43+M43+P43+S43+T43+V43+Y43+Z43+AA43+AB43+AC43+AE43+AF43+AG43+AI43+AN43+X43+AK43+AM43+AO43+AQ43+AR43+AV43+AW43+AX43</f>
        <v>175205</v>
      </c>
      <c r="BC43">
        <v>175205</v>
      </c>
    </row>
    <row r="44" spans="1:55" ht="15" thickBot="1">
      <c r="A44" s="202"/>
      <c r="B44" s="43" t="s">
        <v>100</v>
      </c>
      <c r="C44" s="203"/>
      <c r="D44" s="204"/>
      <c r="E44" s="204"/>
      <c r="F44" s="204"/>
      <c r="G44" s="205"/>
      <c r="H44" s="207"/>
      <c r="I44" s="200"/>
      <c r="J44" s="201"/>
      <c r="K44" s="213"/>
      <c r="L44" s="201"/>
      <c r="M44" s="199"/>
      <c r="N44" s="200"/>
      <c r="O44" s="201"/>
      <c r="P44" s="201"/>
      <c r="Q44" s="213"/>
      <c r="R44" s="201"/>
      <c r="S44" s="201"/>
      <c r="T44" s="199"/>
      <c r="U44" s="218"/>
      <c r="V44" s="201"/>
      <c r="W44" s="215"/>
      <c r="X44" s="216"/>
      <c r="Y44" s="199"/>
      <c r="Z44" s="217"/>
      <c r="AA44" s="210"/>
      <c r="AB44" s="210"/>
      <c r="AC44" s="212"/>
      <c r="AD44" s="209"/>
      <c r="AE44" s="211"/>
      <c r="AF44" s="211"/>
      <c r="AG44" s="208"/>
      <c r="AH44" s="209"/>
      <c r="AI44" s="211"/>
      <c r="AJ44" s="211"/>
      <c r="AK44" s="201"/>
      <c r="AL44" s="211"/>
      <c r="AM44" s="201"/>
      <c r="AN44" s="208"/>
      <c r="AO44" s="219"/>
      <c r="AP44" s="209"/>
      <c r="AQ44" s="210"/>
      <c r="AR44" s="211"/>
      <c r="AS44" s="211"/>
      <c r="AT44" s="211"/>
      <c r="AU44" s="211"/>
      <c r="AV44" s="210"/>
      <c r="AW44" s="211"/>
      <c r="AX44" s="214"/>
      <c r="AY44" s="252"/>
    </row>
    <row r="45" spans="1:55" ht="15" thickTop="1">
      <c r="A45" s="202">
        <v>17</v>
      </c>
      <c r="B45" s="43" t="s">
        <v>101</v>
      </c>
      <c r="C45" s="203">
        <v>14</v>
      </c>
      <c r="D45" s="204">
        <v>5</v>
      </c>
      <c r="E45" s="204">
        <v>4</v>
      </c>
      <c r="F45" s="204">
        <v>4</v>
      </c>
      <c r="G45" s="204">
        <v>4</v>
      </c>
      <c r="H45" s="206">
        <v>7</v>
      </c>
      <c r="I45" s="200">
        <v>4500</v>
      </c>
      <c r="J45" s="201">
        <f>H45*I45</f>
        <v>31500</v>
      </c>
      <c r="K45" s="213">
        <v>10000</v>
      </c>
      <c r="L45" s="201">
        <f>H45*K45</f>
        <v>70000</v>
      </c>
      <c r="M45" s="199"/>
      <c r="N45" s="200">
        <v>1600</v>
      </c>
      <c r="O45" s="201">
        <v>7</v>
      </c>
      <c r="P45" s="201">
        <f>E45*N45*O45</f>
        <v>44800</v>
      </c>
      <c r="Q45" s="213">
        <v>1200</v>
      </c>
      <c r="R45" s="201">
        <v>4</v>
      </c>
      <c r="S45" s="201">
        <f>E45*Q45*R45</f>
        <v>19200</v>
      </c>
      <c r="T45" s="199"/>
      <c r="U45" s="218">
        <v>320</v>
      </c>
      <c r="V45" s="201">
        <f>F45*(C45+D45)*U45</f>
        <v>24320</v>
      </c>
      <c r="W45" s="215">
        <v>1000</v>
      </c>
      <c r="X45" s="201">
        <f>W45*F45</f>
        <v>4000</v>
      </c>
      <c r="Y45" s="199"/>
      <c r="Z45" s="217">
        <v>7000</v>
      </c>
      <c r="AA45" s="210"/>
      <c r="AB45" s="210"/>
      <c r="AC45" s="212"/>
      <c r="AD45" s="209">
        <v>500</v>
      </c>
      <c r="AE45" s="211">
        <f>AD45*F45</f>
        <v>2000</v>
      </c>
      <c r="AF45" s="211">
        <v>2000</v>
      </c>
      <c r="AG45" s="208">
        <v>1000</v>
      </c>
      <c r="AH45" s="209"/>
      <c r="AI45" s="211">
        <f>AH45*G45</f>
        <v>0</v>
      </c>
      <c r="AJ45" s="211"/>
      <c r="AK45" s="201">
        <f>AJ45*G45</f>
        <v>0</v>
      </c>
      <c r="AL45" s="211">
        <v>800</v>
      </c>
      <c r="AM45" s="201">
        <f>AL45*G45</f>
        <v>3200</v>
      </c>
      <c r="AN45" s="208"/>
      <c r="AO45" s="255">
        <v>18</v>
      </c>
      <c r="AP45" s="209">
        <v>3</v>
      </c>
      <c r="AQ45" s="210">
        <f>AO45*(D45+C45)*3*25</f>
        <v>25650</v>
      </c>
      <c r="AR45" s="211"/>
      <c r="AS45" s="211"/>
      <c r="AT45" s="211"/>
      <c r="AU45" s="211"/>
      <c r="AV45" s="210">
        <f>AT45*AS45*E45</f>
        <v>0</v>
      </c>
      <c r="AW45" s="211">
        <v>3000</v>
      </c>
      <c r="AX45" s="214"/>
      <c r="AY45" s="254">
        <f>J45+L45+M45+P45+S45+T45+V45+Y45+Z45+AA45+AB45+AC45+AE45+AF45+AG45+AI45+AN45+X45+AK45+AM45+AO45+AQ45+AR45+AV45+AW45+AX45</f>
        <v>237688</v>
      </c>
      <c r="BC45">
        <v>237688</v>
      </c>
    </row>
    <row r="46" spans="1:55" ht="15" thickBot="1">
      <c r="A46" s="202"/>
      <c r="B46" s="43" t="s">
        <v>102</v>
      </c>
      <c r="C46" s="203"/>
      <c r="D46" s="204"/>
      <c r="E46" s="204"/>
      <c r="F46" s="204"/>
      <c r="G46" s="205"/>
      <c r="H46" s="207"/>
      <c r="I46" s="200"/>
      <c r="J46" s="201"/>
      <c r="K46" s="213"/>
      <c r="L46" s="201"/>
      <c r="M46" s="199"/>
      <c r="N46" s="200"/>
      <c r="O46" s="201"/>
      <c r="P46" s="201"/>
      <c r="Q46" s="213"/>
      <c r="R46" s="201"/>
      <c r="S46" s="201"/>
      <c r="T46" s="199"/>
      <c r="U46" s="218"/>
      <c r="V46" s="201"/>
      <c r="W46" s="215"/>
      <c r="X46" s="216"/>
      <c r="Y46" s="199"/>
      <c r="Z46" s="217"/>
      <c r="AA46" s="210"/>
      <c r="AB46" s="210"/>
      <c r="AC46" s="212"/>
      <c r="AD46" s="209"/>
      <c r="AE46" s="211"/>
      <c r="AF46" s="211"/>
      <c r="AG46" s="208"/>
      <c r="AH46" s="209"/>
      <c r="AI46" s="211"/>
      <c r="AJ46" s="211"/>
      <c r="AK46" s="201"/>
      <c r="AL46" s="211"/>
      <c r="AM46" s="201"/>
      <c r="AN46" s="208"/>
      <c r="AO46" s="255"/>
      <c r="AP46" s="209"/>
      <c r="AQ46" s="210"/>
      <c r="AR46" s="211"/>
      <c r="AS46" s="211"/>
      <c r="AT46" s="211"/>
      <c r="AU46" s="211"/>
      <c r="AV46" s="210"/>
      <c r="AW46" s="211"/>
      <c r="AX46" s="214"/>
      <c r="AY46" s="252"/>
    </row>
    <row r="47" spans="1:55" ht="15" thickTop="1">
      <c r="A47" s="202">
        <v>18</v>
      </c>
      <c r="B47" s="44" t="s">
        <v>103</v>
      </c>
      <c r="C47" s="203">
        <v>14</v>
      </c>
      <c r="D47" s="204">
        <v>5</v>
      </c>
      <c r="E47" s="204">
        <v>1</v>
      </c>
      <c r="F47" s="204">
        <v>1</v>
      </c>
      <c r="G47" s="204">
        <v>1</v>
      </c>
      <c r="H47" s="206">
        <v>6</v>
      </c>
      <c r="I47" s="200">
        <v>4500</v>
      </c>
      <c r="J47" s="201">
        <f>H47*I47</f>
        <v>27000</v>
      </c>
      <c r="K47" s="213">
        <v>8400</v>
      </c>
      <c r="L47" s="201">
        <f>H47*K47</f>
        <v>50400</v>
      </c>
      <c r="M47" s="199"/>
      <c r="N47" s="200">
        <v>1600</v>
      </c>
      <c r="O47" s="201">
        <v>7</v>
      </c>
      <c r="P47" s="201">
        <f>E47*N47*O47</f>
        <v>11200</v>
      </c>
      <c r="Q47" s="213">
        <v>1200</v>
      </c>
      <c r="R47" s="201">
        <v>4</v>
      </c>
      <c r="S47" s="201">
        <f>E47*Q47*R47</f>
        <v>4800</v>
      </c>
      <c r="T47" s="199"/>
      <c r="U47" s="218">
        <v>320</v>
      </c>
      <c r="V47" s="201">
        <f>F47*(C47+D47)*U47</f>
        <v>6080</v>
      </c>
      <c r="W47" s="215">
        <v>1000</v>
      </c>
      <c r="X47" s="201">
        <f>W47*F47</f>
        <v>1000</v>
      </c>
      <c r="Y47" s="199"/>
      <c r="Z47" s="217">
        <v>7000</v>
      </c>
      <c r="AA47" s="210">
        <f>19*9000</f>
        <v>171000</v>
      </c>
      <c r="AB47" s="210"/>
      <c r="AC47" s="212"/>
      <c r="AD47" s="209">
        <v>500</v>
      </c>
      <c r="AE47" s="211">
        <f>AD47*F47</f>
        <v>500</v>
      </c>
      <c r="AF47" s="211">
        <v>2000</v>
      </c>
      <c r="AG47" s="208">
        <v>500</v>
      </c>
      <c r="AH47" s="209">
        <v>2100</v>
      </c>
      <c r="AI47" s="211">
        <f>AH47*G47</f>
        <v>2100</v>
      </c>
      <c r="AJ47" s="211">
        <v>400</v>
      </c>
      <c r="AK47" s="201">
        <f>AJ47*G47</f>
        <v>400</v>
      </c>
      <c r="AL47" s="211">
        <v>800</v>
      </c>
      <c r="AM47" s="201">
        <f>AL47*G47</f>
        <v>800</v>
      </c>
      <c r="AN47" s="208"/>
      <c r="AO47" s="220">
        <v>18</v>
      </c>
      <c r="AP47" s="209">
        <v>5</v>
      </c>
      <c r="AQ47" s="210">
        <f>AO47*(D47+C47)*AP47*25</f>
        <v>42750</v>
      </c>
      <c r="AR47" s="211"/>
      <c r="AS47" s="211"/>
      <c r="AT47" s="211"/>
      <c r="AU47" s="211"/>
      <c r="AV47" s="210">
        <f>AT47*AS47*E47</f>
        <v>0</v>
      </c>
      <c r="AW47" s="211">
        <v>3000</v>
      </c>
      <c r="AX47" s="214"/>
      <c r="AY47" s="254">
        <f>J47+L47+M47+P47+S47+T47+V47+Y47+Z47+AA47+AB47+AC47+AE47+AF47+AG47+AI47+AN47+X47+AK47+AM47+AO47+AQ47+AR47+AV47+AW47+AX47</f>
        <v>330548</v>
      </c>
      <c r="BC47">
        <v>330548</v>
      </c>
    </row>
    <row r="48" spans="1:55" ht="15" thickBot="1">
      <c r="A48" s="202"/>
      <c r="B48" s="43" t="s">
        <v>104</v>
      </c>
      <c r="C48" s="203"/>
      <c r="D48" s="204"/>
      <c r="E48" s="204"/>
      <c r="F48" s="204"/>
      <c r="G48" s="205"/>
      <c r="H48" s="207"/>
      <c r="I48" s="200"/>
      <c r="J48" s="201"/>
      <c r="K48" s="213"/>
      <c r="L48" s="201"/>
      <c r="M48" s="199"/>
      <c r="N48" s="200"/>
      <c r="O48" s="201"/>
      <c r="P48" s="201"/>
      <c r="Q48" s="213"/>
      <c r="R48" s="201"/>
      <c r="S48" s="201"/>
      <c r="T48" s="199"/>
      <c r="U48" s="218"/>
      <c r="V48" s="201"/>
      <c r="W48" s="215"/>
      <c r="X48" s="216"/>
      <c r="Y48" s="199"/>
      <c r="Z48" s="217"/>
      <c r="AA48" s="210"/>
      <c r="AB48" s="210"/>
      <c r="AC48" s="212"/>
      <c r="AD48" s="209"/>
      <c r="AE48" s="211"/>
      <c r="AF48" s="211"/>
      <c r="AG48" s="208"/>
      <c r="AH48" s="209"/>
      <c r="AI48" s="211"/>
      <c r="AJ48" s="211"/>
      <c r="AK48" s="201"/>
      <c r="AL48" s="211"/>
      <c r="AM48" s="201"/>
      <c r="AN48" s="208"/>
      <c r="AO48" s="220"/>
      <c r="AP48" s="209"/>
      <c r="AQ48" s="210"/>
      <c r="AR48" s="211"/>
      <c r="AS48" s="211"/>
      <c r="AT48" s="211"/>
      <c r="AU48" s="211"/>
      <c r="AV48" s="210"/>
      <c r="AW48" s="211"/>
      <c r="AX48" s="214"/>
      <c r="AY48" s="252"/>
    </row>
    <row r="49" spans="1:55" ht="15" thickTop="1">
      <c r="A49" s="202">
        <v>19</v>
      </c>
      <c r="B49" s="44" t="s">
        <v>105</v>
      </c>
      <c r="C49" s="203">
        <v>14</v>
      </c>
      <c r="D49" s="204">
        <v>6</v>
      </c>
      <c r="E49" s="204">
        <v>4</v>
      </c>
      <c r="F49" s="204">
        <v>5</v>
      </c>
      <c r="G49" s="204">
        <v>5</v>
      </c>
      <c r="H49" s="206">
        <v>5</v>
      </c>
      <c r="I49" s="200">
        <v>4500</v>
      </c>
      <c r="J49" s="201">
        <f>H49*I49</f>
        <v>22500</v>
      </c>
      <c r="K49" s="213">
        <v>10000</v>
      </c>
      <c r="L49" s="201">
        <f>H49*K49</f>
        <v>50000</v>
      </c>
      <c r="M49" s="199"/>
      <c r="N49" s="200">
        <v>1600</v>
      </c>
      <c r="O49" s="201">
        <v>7</v>
      </c>
      <c r="P49" s="201">
        <f>E49*N49*O49</f>
        <v>44800</v>
      </c>
      <c r="Q49" s="213">
        <v>1200</v>
      </c>
      <c r="R49" s="201">
        <v>4</v>
      </c>
      <c r="S49" s="201">
        <f>E49*Q49*R49</f>
        <v>19200</v>
      </c>
      <c r="T49" s="199"/>
      <c r="U49" s="218">
        <v>320</v>
      </c>
      <c r="V49" s="201">
        <f>F49*(C49+D49)*U49</f>
        <v>32000</v>
      </c>
      <c r="W49" s="215">
        <v>1000</v>
      </c>
      <c r="X49" s="201">
        <f>W49*F49</f>
        <v>5000</v>
      </c>
      <c r="Y49" s="199"/>
      <c r="Z49" s="217">
        <v>8000</v>
      </c>
      <c r="AA49" s="210"/>
      <c r="AB49" s="210"/>
      <c r="AC49" s="212"/>
      <c r="AD49" s="209">
        <v>500</v>
      </c>
      <c r="AE49" s="211">
        <f>AD49*F49</f>
        <v>2500</v>
      </c>
      <c r="AF49" s="211">
        <v>1500</v>
      </c>
      <c r="AG49" s="208">
        <v>500</v>
      </c>
      <c r="AH49" s="209">
        <v>4200</v>
      </c>
      <c r="AI49" s="211">
        <f>AH49*G49</f>
        <v>21000</v>
      </c>
      <c r="AJ49" s="211">
        <v>800</v>
      </c>
      <c r="AK49" s="201">
        <f>AJ49*G49</f>
        <v>4000</v>
      </c>
      <c r="AL49" s="211">
        <v>800</v>
      </c>
      <c r="AM49" s="201">
        <f>AL49*G49</f>
        <v>4000</v>
      </c>
      <c r="AN49" s="208"/>
      <c r="AO49" s="209"/>
      <c r="AP49" s="209"/>
      <c r="AQ49" s="210"/>
      <c r="AR49" s="211"/>
      <c r="AS49" s="211"/>
      <c r="AT49" s="211"/>
      <c r="AU49" s="211"/>
      <c r="AV49" s="210">
        <f>AT49*AS49*E49</f>
        <v>0</v>
      </c>
      <c r="AW49" s="211"/>
      <c r="AX49" s="214"/>
      <c r="AY49" s="254">
        <f>J49+L49+M49+P49+S49+T49+V49+Y49+Z49+AA49+AB49+AC49+AE49+AF49+AG49+AI49+AN49+X49+AK49+AM49+AO49+AQ49+AR49+AV49+AW49+AX49</f>
        <v>215000</v>
      </c>
      <c r="BC49">
        <v>215000</v>
      </c>
    </row>
    <row r="50" spans="1:55" ht="15" thickBot="1">
      <c r="A50" s="202"/>
      <c r="B50" s="43" t="s">
        <v>106</v>
      </c>
      <c r="C50" s="203"/>
      <c r="D50" s="204"/>
      <c r="E50" s="204"/>
      <c r="F50" s="204"/>
      <c r="G50" s="205"/>
      <c r="H50" s="207"/>
      <c r="I50" s="200"/>
      <c r="J50" s="201"/>
      <c r="K50" s="213"/>
      <c r="L50" s="201"/>
      <c r="M50" s="199"/>
      <c r="N50" s="200"/>
      <c r="O50" s="201"/>
      <c r="P50" s="201"/>
      <c r="Q50" s="213"/>
      <c r="R50" s="201"/>
      <c r="S50" s="201"/>
      <c r="T50" s="199"/>
      <c r="U50" s="218"/>
      <c r="V50" s="201"/>
      <c r="W50" s="215"/>
      <c r="X50" s="216"/>
      <c r="Y50" s="199"/>
      <c r="Z50" s="217"/>
      <c r="AA50" s="210"/>
      <c r="AB50" s="210"/>
      <c r="AC50" s="212"/>
      <c r="AD50" s="209"/>
      <c r="AE50" s="211"/>
      <c r="AF50" s="211"/>
      <c r="AG50" s="208"/>
      <c r="AH50" s="209"/>
      <c r="AI50" s="211"/>
      <c r="AJ50" s="211"/>
      <c r="AK50" s="201"/>
      <c r="AL50" s="211"/>
      <c r="AM50" s="201"/>
      <c r="AN50" s="208"/>
      <c r="AO50" s="209"/>
      <c r="AP50" s="209"/>
      <c r="AQ50" s="210"/>
      <c r="AR50" s="211"/>
      <c r="AS50" s="211"/>
      <c r="AT50" s="211"/>
      <c r="AU50" s="211"/>
      <c r="AV50" s="210"/>
      <c r="AW50" s="211"/>
      <c r="AX50" s="214"/>
      <c r="AY50" s="252"/>
    </row>
    <row r="51" spans="1:55" ht="15" thickTop="1">
      <c r="A51" s="202">
        <v>20</v>
      </c>
      <c r="B51" s="44" t="s">
        <v>107</v>
      </c>
      <c r="C51" s="203">
        <v>14</v>
      </c>
      <c r="D51" s="204">
        <v>6</v>
      </c>
      <c r="E51" s="204">
        <v>4</v>
      </c>
      <c r="F51" s="204">
        <v>5</v>
      </c>
      <c r="G51" s="204">
        <v>5</v>
      </c>
      <c r="H51" s="206">
        <v>5</v>
      </c>
      <c r="I51" s="200">
        <v>5300</v>
      </c>
      <c r="J51" s="201">
        <f>H51*I51</f>
        <v>26500</v>
      </c>
      <c r="K51" s="213">
        <v>10000</v>
      </c>
      <c r="L51" s="201">
        <f>H51*K51</f>
        <v>50000</v>
      </c>
      <c r="M51" s="199"/>
      <c r="N51" s="200"/>
      <c r="O51" s="201"/>
      <c r="P51" s="201">
        <f>E51*N51*O51</f>
        <v>0</v>
      </c>
      <c r="Q51" s="213"/>
      <c r="R51" s="201"/>
      <c r="S51" s="201">
        <f>E51*Q51*R51</f>
        <v>0</v>
      </c>
      <c r="T51" s="199"/>
      <c r="U51" s="218"/>
      <c r="V51" s="201">
        <f>F51*(C51+D51)*U51</f>
        <v>0</v>
      </c>
      <c r="W51" s="215"/>
      <c r="X51" s="201">
        <f>W51*F51</f>
        <v>0</v>
      </c>
      <c r="Y51" s="199"/>
      <c r="Z51" s="217"/>
      <c r="AA51" s="210">
        <v>200000</v>
      </c>
      <c r="AB51" s="210"/>
      <c r="AC51" s="212"/>
      <c r="AD51" s="209">
        <v>500</v>
      </c>
      <c r="AE51" s="211">
        <f>AD51*F51</f>
        <v>2500</v>
      </c>
      <c r="AF51" s="211">
        <v>3000</v>
      </c>
      <c r="AG51" s="208">
        <v>1000</v>
      </c>
      <c r="AH51" s="209"/>
      <c r="AI51" s="211">
        <f>AH51*G51</f>
        <v>0</v>
      </c>
      <c r="AJ51" s="211"/>
      <c r="AK51" s="201">
        <f>AJ51*G51</f>
        <v>0</v>
      </c>
      <c r="AL51" s="211"/>
      <c r="AM51" s="201">
        <f>AL51*G51</f>
        <v>0</v>
      </c>
      <c r="AN51" s="208"/>
      <c r="AO51" s="220">
        <v>14</v>
      </c>
      <c r="AP51" s="209">
        <v>6</v>
      </c>
      <c r="AQ51" s="210">
        <f>AO51*(D51+C51)*AP51*25</f>
        <v>42000</v>
      </c>
      <c r="AR51" s="211"/>
      <c r="AS51" s="221">
        <v>200</v>
      </c>
      <c r="AT51" s="211">
        <v>3</v>
      </c>
      <c r="AU51" s="211">
        <v>5</v>
      </c>
      <c r="AV51" s="210">
        <f>AT51*AS51*E51*AU51*25</f>
        <v>300000</v>
      </c>
      <c r="AW51" s="211"/>
      <c r="AX51" s="214"/>
      <c r="AY51" s="254">
        <f>J51+L51+M51+P51+S51+T51+V51+Y51+Z51+AA51+AB51+AC51+AE51+AF51+AG51+AI51+AN51+X51+AK51+AM51+AO51+AQ51+AR51+AV51+AW51+AX51</f>
        <v>625014</v>
      </c>
      <c r="BC51">
        <v>625014</v>
      </c>
    </row>
    <row r="52" spans="1:55" ht="15" thickBot="1">
      <c r="A52" s="202"/>
      <c r="B52" s="43" t="s">
        <v>121</v>
      </c>
      <c r="C52" s="203"/>
      <c r="D52" s="204"/>
      <c r="E52" s="204"/>
      <c r="F52" s="204"/>
      <c r="G52" s="205"/>
      <c r="H52" s="207"/>
      <c r="I52" s="200"/>
      <c r="J52" s="201"/>
      <c r="K52" s="213"/>
      <c r="L52" s="201"/>
      <c r="M52" s="199"/>
      <c r="N52" s="200"/>
      <c r="O52" s="201"/>
      <c r="P52" s="201"/>
      <c r="Q52" s="213"/>
      <c r="R52" s="201"/>
      <c r="S52" s="201"/>
      <c r="T52" s="199"/>
      <c r="U52" s="218"/>
      <c r="V52" s="201"/>
      <c r="W52" s="215"/>
      <c r="X52" s="216"/>
      <c r="Y52" s="199"/>
      <c r="Z52" s="217"/>
      <c r="AA52" s="210"/>
      <c r="AB52" s="210"/>
      <c r="AC52" s="212"/>
      <c r="AD52" s="209"/>
      <c r="AE52" s="211"/>
      <c r="AF52" s="211"/>
      <c r="AG52" s="208"/>
      <c r="AH52" s="209"/>
      <c r="AI52" s="211"/>
      <c r="AJ52" s="211"/>
      <c r="AK52" s="201"/>
      <c r="AL52" s="211"/>
      <c r="AM52" s="201"/>
      <c r="AN52" s="208"/>
      <c r="AO52" s="220"/>
      <c r="AP52" s="209"/>
      <c r="AQ52" s="210"/>
      <c r="AR52" s="211"/>
      <c r="AS52" s="221"/>
      <c r="AT52" s="211"/>
      <c r="AU52" s="211"/>
      <c r="AV52" s="210"/>
      <c r="AW52" s="211"/>
      <c r="AX52" s="214"/>
      <c r="AY52" s="252"/>
    </row>
    <row r="53" spans="1:55" ht="15" thickTop="1">
      <c r="A53" s="202">
        <v>20</v>
      </c>
      <c r="B53" s="44" t="s">
        <v>108</v>
      </c>
      <c r="C53" s="203">
        <v>14</v>
      </c>
      <c r="D53" s="204">
        <v>6</v>
      </c>
      <c r="E53" s="204">
        <v>3</v>
      </c>
      <c r="F53" s="204">
        <v>3</v>
      </c>
      <c r="G53" s="204">
        <v>3</v>
      </c>
      <c r="H53" s="206">
        <v>3</v>
      </c>
      <c r="I53" s="200">
        <v>5300</v>
      </c>
      <c r="J53" s="201">
        <f>H53*I53</f>
        <v>15900</v>
      </c>
      <c r="K53" s="213">
        <v>10000</v>
      </c>
      <c r="L53" s="201">
        <f>H53*K53</f>
        <v>30000</v>
      </c>
      <c r="M53" s="199"/>
      <c r="N53" s="200"/>
      <c r="O53" s="201"/>
      <c r="P53" s="201">
        <f>E53*N53*O53</f>
        <v>0</v>
      </c>
      <c r="Q53" s="213"/>
      <c r="R53" s="201"/>
      <c r="S53" s="201">
        <f>E53*Q53*R53</f>
        <v>0</v>
      </c>
      <c r="T53" s="199"/>
      <c r="U53" s="218"/>
      <c r="V53" s="201">
        <f>F53*(C53+D53)*U53</f>
        <v>0</v>
      </c>
      <c r="W53" s="215"/>
      <c r="X53" s="201">
        <f>W53*F53</f>
        <v>0</v>
      </c>
      <c r="Y53" s="199"/>
      <c r="Z53" s="217"/>
      <c r="AA53" s="210"/>
      <c r="AB53" s="210"/>
      <c r="AC53" s="212"/>
      <c r="AD53" s="209">
        <v>500</v>
      </c>
      <c r="AE53" s="211">
        <f>AD53*F53</f>
        <v>1500</v>
      </c>
      <c r="AF53" s="211">
        <v>1000</v>
      </c>
      <c r="AG53" s="208">
        <v>500</v>
      </c>
      <c r="AH53" s="209"/>
      <c r="AI53" s="211">
        <f>AH53*G53</f>
        <v>0</v>
      </c>
      <c r="AJ53" s="211"/>
      <c r="AK53" s="201">
        <f>AJ53*G53</f>
        <v>0</v>
      </c>
      <c r="AL53" s="211"/>
      <c r="AM53" s="201">
        <f>AL53*G53</f>
        <v>0</v>
      </c>
      <c r="AN53" s="208"/>
      <c r="AO53" s="220">
        <v>14</v>
      </c>
      <c r="AP53" s="209">
        <v>3</v>
      </c>
      <c r="AQ53" s="210">
        <f>AO53*(D53+C53)*AP53*25</f>
        <v>21000</v>
      </c>
      <c r="AR53" s="211"/>
      <c r="AS53" s="221">
        <v>200</v>
      </c>
      <c r="AT53" s="211">
        <v>3</v>
      </c>
      <c r="AU53" s="211">
        <v>3</v>
      </c>
      <c r="AV53" s="210">
        <f>AT53*AS53*E53*AU53*25</f>
        <v>135000</v>
      </c>
      <c r="AW53" s="211"/>
      <c r="AX53" s="214"/>
      <c r="AY53" s="254">
        <f>J53+L53+M53+P53+S53+T53+V53+Y53+Z53+AA53+AB53+AC53+AE53+AF53+AG53+AI53+AN53+X53+AK53+AM53+AO53+AQ53+AR53+AV53+AW53+AX53</f>
        <v>204914</v>
      </c>
      <c r="BC53">
        <v>204914</v>
      </c>
    </row>
    <row r="54" spans="1:55">
      <c r="A54" s="202"/>
      <c r="B54" s="43" t="s">
        <v>109</v>
      </c>
      <c r="C54" s="203"/>
      <c r="D54" s="204"/>
      <c r="E54" s="204"/>
      <c r="F54" s="204"/>
      <c r="G54" s="205"/>
      <c r="H54" s="207"/>
      <c r="I54" s="200"/>
      <c r="J54" s="201"/>
      <c r="K54" s="213"/>
      <c r="L54" s="201"/>
      <c r="M54" s="199"/>
      <c r="N54" s="200"/>
      <c r="O54" s="201"/>
      <c r="P54" s="201"/>
      <c r="Q54" s="213"/>
      <c r="R54" s="201"/>
      <c r="S54" s="201"/>
      <c r="T54" s="199"/>
      <c r="U54" s="218"/>
      <c r="V54" s="201"/>
      <c r="W54" s="215"/>
      <c r="X54" s="216"/>
      <c r="Y54" s="199"/>
      <c r="Z54" s="217"/>
      <c r="AA54" s="210"/>
      <c r="AB54" s="210"/>
      <c r="AC54" s="212"/>
      <c r="AD54" s="209"/>
      <c r="AE54" s="211"/>
      <c r="AF54" s="211"/>
      <c r="AG54" s="208"/>
      <c r="AH54" s="209"/>
      <c r="AI54" s="211"/>
      <c r="AJ54" s="211"/>
      <c r="AK54" s="201"/>
      <c r="AL54" s="211"/>
      <c r="AM54" s="201"/>
      <c r="AN54" s="208"/>
      <c r="AO54" s="220"/>
      <c r="AP54" s="209"/>
      <c r="AQ54" s="210"/>
      <c r="AR54" s="211"/>
      <c r="AS54" s="221"/>
      <c r="AT54" s="211"/>
      <c r="AU54" s="211"/>
      <c r="AV54" s="210"/>
      <c r="AW54" s="211"/>
      <c r="AX54" s="214"/>
      <c r="AY54" s="252"/>
    </row>
    <row r="55" spans="1:55">
      <c r="A55" s="75" t="s">
        <v>110</v>
      </c>
      <c r="B55" s="45"/>
      <c r="C55" s="116"/>
      <c r="D55" s="117"/>
      <c r="E55" s="117"/>
      <c r="F55" s="117"/>
      <c r="G55" s="117"/>
      <c r="H55" s="119"/>
      <c r="I55" s="112">
        <v>4500</v>
      </c>
      <c r="J55" s="125">
        <f>H55*I55</f>
        <v>0</v>
      </c>
      <c r="K55" s="154">
        <v>8400</v>
      </c>
      <c r="L55" s="125">
        <f>H55*K55</f>
        <v>0</v>
      </c>
      <c r="M55" s="111"/>
      <c r="N55" s="112">
        <v>1400</v>
      </c>
      <c r="O55" s="113">
        <v>8</v>
      </c>
      <c r="P55" s="125">
        <f>E55*N55*O55</f>
        <v>0</v>
      </c>
      <c r="Q55" s="154">
        <v>900</v>
      </c>
      <c r="R55" s="113"/>
      <c r="S55" s="125">
        <f>E55*Q55*R55</f>
        <v>0</v>
      </c>
      <c r="T55" s="111"/>
      <c r="U55" s="155">
        <v>500</v>
      </c>
      <c r="V55" s="125">
        <f>F55*(C55+D55)*U55</f>
        <v>0</v>
      </c>
      <c r="W55" s="151">
        <v>500</v>
      </c>
      <c r="X55" s="125">
        <f>W55*F55</f>
        <v>0</v>
      </c>
      <c r="Y55" s="111"/>
      <c r="Z55" s="153">
        <v>0</v>
      </c>
      <c r="AA55" s="138"/>
      <c r="AB55" s="138"/>
      <c r="AC55" s="139"/>
      <c r="AD55" s="133">
        <v>0</v>
      </c>
      <c r="AE55" s="172">
        <f>AD55*F55</f>
        <v>0</v>
      </c>
      <c r="AF55" s="135"/>
      <c r="AG55" s="132"/>
      <c r="AH55" s="133">
        <v>0</v>
      </c>
      <c r="AI55" s="172">
        <f>AH55*G55</f>
        <v>0</v>
      </c>
      <c r="AJ55" s="135">
        <v>0</v>
      </c>
      <c r="AK55" s="125">
        <f>AJ55*G55</f>
        <v>0</v>
      </c>
      <c r="AL55" s="135">
        <v>0</v>
      </c>
      <c r="AM55" s="125">
        <f>AL55*G55</f>
        <v>0</v>
      </c>
      <c r="AN55" s="132">
        <v>120000</v>
      </c>
      <c r="AO55" s="133"/>
      <c r="AP55" s="133"/>
      <c r="AQ55" s="134">
        <f>AO55*(D55+C55)</f>
        <v>0</v>
      </c>
      <c r="AR55" s="135"/>
      <c r="AS55" s="135"/>
      <c r="AT55" s="135"/>
      <c r="AU55" s="135"/>
      <c r="AV55" s="134">
        <f>AT55*AS55*E55</f>
        <v>0</v>
      </c>
      <c r="AW55" s="135"/>
      <c r="AX55" s="150"/>
      <c r="AY55" s="253">
        <f>J55+L55+M55+P55+S55+T55+V55+Y55+Z55+AA55+AB55+AC55+AE55+AF55+AG55+AI55+AJ55+AL55+AN55+X55+AQ55+AR55+AV55+AW55+AX55</f>
        <v>120000</v>
      </c>
      <c r="BC55">
        <v>120000</v>
      </c>
    </row>
    <row r="56" spans="1:55">
      <c r="A56" s="75"/>
      <c r="B56" s="35" t="s">
        <v>111</v>
      </c>
      <c r="C56" s="116"/>
      <c r="D56" s="117"/>
      <c r="E56" s="117"/>
      <c r="F56" s="117"/>
      <c r="G56" s="118"/>
      <c r="H56" s="120"/>
      <c r="I56" s="112"/>
      <c r="J56" s="125"/>
      <c r="K56" s="154"/>
      <c r="L56" s="125"/>
      <c r="M56" s="111"/>
      <c r="N56" s="112"/>
      <c r="O56" s="113"/>
      <c r="P56" s="125"/>
      <c r="Q56" s="154"/>
      <c r="R56" s="113"/>
      <c r="S56" s="125"/>
      <c r="T56" s="111"/>
      <c r="U56" s="155"/>
      <c r="V56" s="125"/>
      <c r="W56" s="151"/>
      <c r="X56" s="194"/>
      <c r="Y56" s="111"/>
      <c r="Z56" s="153"/>
      <c r="AA56" s="138"/>
      <c r="AB56" s="138"/>
      <c r="AC56" s="139"/>
      <c r="AD56" s="133"/>
      <c r="AE56" s="172"/>
      <c r="AF56" s="135"/>
      <c r="AG56" s="132"/>
      <c r="AH56" s="133"/>
      <c r="AI56" s="172"/>
      <c r="AJ56" s="135"/>
      <c r="AK56" s="125"/>
      <c r="AL56" s="135"/>
      <c r="AM56" s="125"/>
      <c r="AN56" s="132"/>
      <c r="AO56" s="133"/>
      <c r="AP56" s="133"/>
      <c r="AQ56" s="134"/>
      <c r="AR56" s="135"/>
      <c r="AS56" s="135"/>
      <c r="AT56" s="135"/>
      <c r="AU56" s="135"/>
      <c r="AV56" s="134"/>
      <c r="AW56" s="135"/>
      <c r="AX56" s="150"/>
      <c r="AY56" s="253"/>
    </row>
    <row r="57" spans="1:55">
      <c r="A57" s="75"/>
      <c r="B57" s="46" t="s">
        <v>112</v>
      </c>
      <c r="C57" s="116"/>
      <c r="D57" s="117"/>
      <c r="E57" s="117"/>
      <c r="F57" s="117"/>
      <c r="G57" s="117"/>
      <c r="H57" s="119"/>
      <c r="I57" s="112"/>
      <c r="J57" s="125">
        <f>H57*I57</f>
        <v>0</v>
      </c>
      <c r="K57" s="154"/>
      <c r="L57" s="125">
        <f>H57*K57</f>
        <v>0</v>
      </c>
      <c r="M57" s="111"/>
      <c r="N57" s="112"/>
      <c r="O57" s="113"/>
      <c r="P57" s="125">
        <f>E57*N57*O57</f>
        <v>0</v>
      </c>
      <c r="Q57" s="154"/>
      <c r="R57" s="113"/>
      <c r="S57" s="125">
        <f>E57*Q57*R57</f>
        <v>0</v>
      </c>
      <c r="T57" s="111">
        <v>25000</v>
      </c>
      <c r="U57" s="155"/>
      <c r="V57" s="125">
        <f>F57*(C57+D57)*U57</f>
        <v>0</v>
      </c>
      <c r="W57" s="151"/>
      <c r="X57" s="125">
        <f>W57*F57</f>
        <v>0</v>
      </c>
      <c r="Y57" s="111"/>
      <c r="Z57" s="153"/>
      <c r="AA57" s="138"/>
      <c r="AB57" s="138"/>
      <c r="AC57" s="139"/>
      <c r="AD57" s="133"/>
      <c r="AE57" s="172">
        <f>AD57*F57</f>
        <v>0</v>
      </c>
      <c r="AF57" s="135"/>
      <c r="AG57" s="132"/>
      <c r="AH57" s="133"/>
      <c r="AI57" s="172">
        <f>AH57*G57</f>
        <v>0</v>
      </c>
      <c r="AJ57" s="135"/>
      <c r="AK57" s="172">
        <f>AJ57*I57</f>
        <v>0</v>
      </c>
      <c r="AL57" s="135"/>
      <c r="AM57" s="125">
        <f>AL57*G57</f>
        <v>0</v>
      </c>
      <c r="AN57" s="132"/>
      <c r="AO57" s="133"/>
      <c r="AP57" s="133"/>
      <c r="AQ57" s="134">
        <f>AO57*(D57+C57)</f>
        <v>0</v>
      </c>
      <c r="AR57" s="135"/>
      <c r="AS57" s="135"/>
      <c r="AT57" s="135"/>
      <c r="AU57" s="135"/>
      <c r="AV57" s="134">
        <f>AT57*AS57*E57</f>
        <v>0</v>
      </c>
      <c r="AW57" s="135"/>
      <c r="AX57" s="150"/>
      <c r="AY57" s="253">
        <f>J57+L57+M57+P57+S57+T57+V57+Y57+Z57+AA57+AB57+AC57+AE57+AF57+AG57+AI57+AJ57+AL57+AN57+X57+AQ57+AR57+AV57+AW57+AX57</f>
        <v>25000</v>
      </c>
      <c r="BC57">
        <v>25000</v>
      </c>
    </row>
    <row r="58" spans="1:55" ht="15" thickBot="1">
      <c r="A58" s="228"/>
      <c r="B58" s="47"/>
      <c r="C58" s="229"/>
      <c r="D58" s="230"/>
      <c r="E58" s="230"/>
      <c r="F58" s="230"/>
      <c r="G58" s="231"/>
      <c r="H58" s="232"/>
      <c r="I58" s="227"/>
      <c r="J58" s="224"/>
      <c r="K58" s="222"/>
      <c r="L58" s="224"/>
      <c r="M58" s="225"/>
      <c r="N58" s="227"/>
      <c r="O58" s="223"/>
      <c r="P58" s="224"/>
      <c r="Q58" s="222"/>
      <c r="R58" s="223"/>
      <c r="S58" s="224"/>
      <c r="T58" s="225"/>
      <c r="U58" s="226"/>
      <c r="V58" s="224"/>
      <c r="W58" s="246"/>
      <c r="X58" s="247"/>
      <c r="Y58" s="225"/>
      <c r="Z58" s="248"/>
      <c r="AA58" s="244"/>
      <c r="AB58" s="244"/>
      <c r="AC58" s="245"/>
      <c r="AD58" s="242"/>
      <c r="AE58" s="243"/>
      <c r="AF58" s="236"/>
      <c r="AG58" s="241"/>
      <c r="AH58" s="242"/>
      <c r="AI58" s="243"/>
      <c r="AJ58" s="236"/>
      <c r="AK58" s="243"/>
      <c r="AL58" s="236"/>
      <c r="AM58" s="125"/>
      <c r="AN58" s="241"/>
      <c r="AO58" s="242"/>
      <c r="AP58" s="242"/>
      <c r="AQ58" s="237"/>
      <c r="AR58" s="236"/>
      <c r="AS58" s="236"/>
      <c r="AT58" s="236"/>
      <c r="AU58" s="236"/>
      <c r="AV58" s="237"/>
      <c r="AW58" s="236"/>
      <c r="AX58" s="238"/>
      <c r="AY58" s="256"/>
    </row>
    <row r="59" spans="1:55" ht="15.6" thickTop="1" thickBot="1">
      <c r="A59" s="48"/>
      <c r="B59" s="49"/>
      <c r="C59" s="49"/>
      <c r="D59" s="49"/>
      <c r="E59" s="49"/>
      <c r="F59" s="49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62"/>
    </row>
    <row r="60" spans="1:55" ht="38.4" thickTop="1" thickBot="1">
      <c r="A60" s="233" t="s">
        <v>113</v>
      </c>
      <c r="B60" s="234"/>
      <c r="C60" s="234"/>
      <c r="D60" s="235"/>
      <c r="E60" s="52">
        <f>E5+E7+E13+E15+E17+E19+E21+E41+E47+E51+E53</f>
        <v>31</v>
      </c>
      <c r="F60" s="52">
        <f ca="1">F5+F7+F13+F15+F17+F19+F21+F41+F47+F51+F53</f>
        <v>31</v>
      </c>
      <c r="G60" s="53">
        <f ca="1">SUM(G5:G58)</f>
        <v>86</v>
      </c>
      <c r="H60" s="53" t="e">
        <f>H5+H7+H13+H15+H17+H19+H21+H41+H47+H51+H53+H49+H43+H39+H41+H35+H33+H29+H27+H25+H23+H9+#REF!</f>
        <v>#REF!</v>
      </c>
      <c r="I60" s="54"/>
      <c r="J60" s="53">
        <f>SUM(J5:J58)</f>
        <v>487300</v>
      </c>
      <c r="K60" s="55"/>
      <c r="L60" s="53">
        <f>SUM(L5:L58)</f>
        <v>1072200</v>
      </c>
      <c r="M60" s="53">
        <f>SUM(M5:M58)</f>
        <v>0</v>
      </c>
      <c r="N60" s="55"/>
      <c r="O60" s="55"/>
      <c r="P60" s="53" t="e">
        <f>P5+P7+#REF!+P13+P15+P17+P19+P21+#REF!+#REF!+#REF!+#REF!+P41+#REF!+P47+P51+P53+#REF!+#REF!</f>
        <v>#REF!</v>
      </c>
      <c r="Q60" s="55"/>
      <c r="R60" s="55"/>
      <c r="S60" s="53" t="e">
        <f>S5+S7+#REF!+S13+S15+S17+S19+S21+#REF!+#REF!+#REF!+#REF!+S41+#REF!+S47+S51+S53+#REF!+#REF!</f>
        <v>#REF!</v>
      </c>
      <c r="T60" s="53" t="e">
        <f>T5+T7+#REF!+T13+T15+T17+T19+T21+#REF!+#REF!+#REF!+#REF!+T41+#REF!+T47+T51+T53+#REF!+#REF!</f>
        <v>#REF!</v>
      </c>
      <c r="U60" s="55"/>
      <c r="V60" s="53">
        <f ca="1">SUM(V5:V58)</f>
        <v>525181</v>
      </c>
      <c r="W60" s="55"/>
      <c r="X60" s="53"/>
      <c r="Y60" s="53">
        <f>SUM(Y5:Y58)</f>
        <v>0</v>
      </c>
      <c r="Z60" s="53">
        <f>SUM(Z5:Z58)</f>
        <v>127000</v>
      </c>
      <c r="AA60" s="53" t="e">
        <f>AA5+AA7+#REF!+AA13+AA15+AA17+AA19+AA21+#REF!+#REF!+#REF!+#REF!+AA41+#REF!+AA47+AA51+AA53+#REF!+#REF!</f>
        <v>#REF!</v>
      </c>
      <c r="AB60" s="53" t="e">
        <f>AB5+AB7+#REF!+AB13+AB15+AB17+AB19+AB21+#REF!+#REF!+#REF!+#REF!+AB41+#REF!+AB47+AB51+AB53+#REF!+#REF!</f>
        <v>#REF!</v>
      </c>
      <c r="AC60" s="53">
        <f>SUM(AC5:AC58)</f>
        <v>0</v>
      </c>
      <c r="AD60" s="53"/>
      <c r="AE60" s="53">
        <f ca="1">SUM(AE5:AE58)</f>
        <v>48900</v>
      </c>
      <c r="AF60" s="53">
        <f>SUM(AF5:AF58)</f>
        <v>37500</v>
      </c>
      <c r="AG60" s="53">
        <f>SUM(AG5:AG58)</f>
        <v>17100</v>
      </c>
      <c r="AH60" s="53"/>
      <c r="AI60" s="56">
        <f>SUM(AI5:AI59)</f>
        <v>199620</v>
      </c>
      <c r="AJ60" s="53">
        <f>SUM(AJ5:AJ58)</f>
        <v>10600</v>
      </c>
      <c r="AK60" s="56">
        <f ca="1">SUM(AK5:AK59)</f>
        <v>34900</v>
      </c>
      <c r="AL60" s="53">
        <f>SUM(AL5:AL58)</f>
        <v>12100</v>
      </c>
      <c r="AM60" s="56">
        <f ca="1">SUM(AM5:AM59)</f>
        <v>43100</v>
      </c>
      <c r="AN60" s="53">
        <f>SUM(AN5:AN58)</f>
        <v>180000</v>
      </c>
      <c r="AO60" s="53"/>
      <c r="AP60" s="53"/>
      <c r="AQ60" s="56">
        <f>SUM(AQ5:AQ59)</f>
        <v>242250</v>
      </c>
      <c r="AR60" s="53">
        <f>SUM(AR5:AR58)</f>
        <v>5100</v>
      </c>
      <c r="AS60" s="53">
        <f>SUM(AS5:AS58)</f>
        <v>400</v>
      </c>
      <c r="AT60" s="53">
        <f>SUM(AT5:AT58)</f>
        <v>6</v>
      </c>
      <c r="AU60" s="53">
        <f>SUM(AU5:AU58)</f>
        <v>8</v>
      </c>
      <c r="AV60" s="56">
        <f>SUM(AV5:AV59)</f>
        <v>435000</v>
      </c>
      <c r="AW60" s="56">
        <f>SUM(AW5:AW59)</f>
        <v>15000</v>
      </c>
      <c r="AX60" s="56">
        <f>SUM(AX5:AX59)</f>
        <v>1000000</v>
      </c>
      <c r="AY60" s="63">
        <f>AY57+AY55+AY53+AY51+AY49+AY47+AY45+AY43+AY41+AY39+AY37+AY35+AY33+AY31+AY29+AY27+AY25+AY23+AY21+AY19+AY17+AY15+AY13+AY11+AY9+AY7+30000</f>
        <v>6421209</v>
      </c>
      <c r="BC60">
        <f>SUM(BC5:BC59)</f>
        <v>6421209</v>
      </c>
    </row>
    <row r="61" spans="1:55">
      <c r="AY61" s="60"/>
    </row>
    <row r="66" spans="51:51">
      <c r="AY66" s="60"/>
    </row>
  </sheetData>
  <mergeCells count="1363">
    <mergeCell ref="AJ11:AJ12"/>
    <mergeCell ref="AK11:AK12"/>
    <mergeCell ref="AL11:AL12"/>
    <mergeCell ref="AM11:AM12"/>
    <mergeCell ref="AN11:AN12"/>
    <mergeCell ref="AO11:AO12"/>
    <mergeCell ref="AP11:AP12"/>
    <mergeCell ref="AQ11:AQ12"/>
    <mergeCell ref="AR11:AR12"/>
    <mergeCell ref="AS11:AS12"/>
    <mergeCell ref="AT11:AT12"/>
    <mergeCell ref="AU11:AU12"/>
    <mergeCell ref="AV11:AV12"/>
    <mergeCell ref="AW11:AW12"/>
    <mergeCell ref="AX11:AX12"/>
    <mergeCell ref="AY11:AY12"/>
    <mergeCell ref="S11:S12"/>
    <mergeCell ref="T11:T12"/>
    <mergeCell ref="U11:U12"/>
    <mergeCell ref="V11:V12"/>
    <mergeCell ref="W11:W12"/>
    <mergeCell ref="X11:X12"/>
    <mergeCell ref="Y11:Y12"/>
    <mergeCell ref="Z11:Z12"/>
    <mergeCell ref="AA11:AA12"/>
    <mergeCell ref="AB11:AB12"/>
    <mergeCell ref="AC11:AC12"/>
    <mergeCell ref="AD11:AD12"/>
    <mergeCell ref="AE11:AE12"/>
    <mergeCell ref="AF11:AF12"/>
    <mergeCell ref="AG11:AG12"/>
    <mergeCell ref="AH11:AH12"/>
    <mergeCell ref="AI11:AI12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AX57:AX58"/>
    <mergeCell ref="AY57:AY58"/>
    <mergeCell ref="A60:D60"/>
    <mergeCell ref="AR57:AR58"/>
    <mergeCell ref="AS57:AS58"/>
    <mergeCell ref="AT57:AT58"/>
    <mergeCell ref="AU57:AU58"/>
    <mergeCell ref="AV57:AV58"/>
    <mergeCell ref="AW57:AW58"/>
    <mergeCell ref="AL57:AL58"/>
    <mergeCell ref="AM57:AM58"/>
    <mergeCell ref="AN57:AN58"/>
    <mergeCell ref="AO57:AO58"/>
    <mergeCell ref="AP57:AP58"/>
    <mergeCell ref="AQ57:AQ58"/>
    <mergeCell ref="AF57:AF58"/>
    <mergeCell ref="AG57:AG58"/>
    <mergeCell ref="AH57:AH58"/>
    <mergeCell ref="AI57:AI58"/>
    <mergeCell ref="AJ57:AJ58"/>
    <mergeCell ref="AK57:AK58"/>
    <mergeCell ref="Z57:Z58"/>
    <mergeCell ref="AA57:AA58"/>
    <mergeCell ref="AB57:AB58"/>
    <mergeCell ref="AC57:AC58"/>
    <mergeCell ref="AD57:AD58"/>
    <mergeCell ref="AE57:AE58"/>
    <mergeCell ref="T57:T58"/>
    <mergeCell ref="U57:U58"/>
    <mergeCell ref="V57:V58"/>
    <mergeCell ref="W57:W58"/>
    <mergeCell ref="X57:X58"/>
    <mergeCell ref="Y57:Y58"/>
    <mergeCell ref="N57:N58"/>
    <mergeCell ref="O57:O58"/>
    <mergeCell ref="P57:P58"/>
    <mergeCell ref="Q57:Q58"/>
    <mergeCell ref="R57:R58"/>
    <mergeCell ref="S57:S58"/>
    <mergeCell ref="H57:H58"/>
    <mergeCell ref="I57:I58"/>
    <mergeCell ref="J57:J58"/>
    <mergeCell ref="K57:K58"/>
    <mergeCell ref="L57:L58"/>
    <mergeCell ref="M57:M58"/>
    <mergeCell ref="A57:A58"/>
    <mergeCell ref="C57:C58"/>
    <mergeCell ref="D57:D58"/>
    <mergeCell ref="E57:E58"/>
    <mergeCell ref="F57:F58"/>
    <mergeCell ref="G57:G58"/>
    <mergeCell ref="AT55:AT56"/>
    <mergeCell ref="AU55:AU56"/>
    <mergeCell ref="AV55:AV56"/>
    <mergeCell ref="AW55:AW56"/>
    <mergeCell ref="AX55:AX56"/>
    <mergeCell ref="AY55:AY56"/>
    <mergeCell ref="AN55:AN56"/>
    <mergeCell ref="AO55:AO56"/>
    <mergeCell ref="AP55:AP56"/>
    <mergeCell ref="AQ55:AQ56"/>
    <mergeCell ref="AR55:AR56"/>
    <mergeCell ref="AS55:AS56"/>
    <mergeCell ref="AH55:AH56"/>
    <mergeCell ref="AI55:AI56"/>
    <mergeCell ref="AJ55:AJ56"/>
    <mergeCell ref="AK55:AK56"/>
    <mergeCell ref="AL55:AL56"/>
    <mergeCell ref="AM55:AM56"/>
    <mergeCell ref="AB55:AB56"/>
    <mergeCell ref="AC55:AC56"/>
    <mergeCell ref="AD55:AD56"/>
    <mergeCell ref="AE55:AE56"/>
    <mergeCell ref="AF55:AF56"/>
    <mergeCell ref="AG55:AG56"/>
    <mergeCell ref="V55:V56"/>
    <mergeCell ref="W55:W56"/>
    <mergeCell ref="X55:X56"/>
    <mergeCell ref="Y55:Y56"/>
    <mergeCell ref="Z55:Z56"/>
    <mergeCell ref="AA55:AA56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AX53:AX54"/>
    <mergeCell ref="AY53:AY54"/>
    <mergeCell ref="A55:A56"/>
    <mergeCell ref="C55:C56"/>
    <mergeCell ref="D55:D56"/>
    <mergeCell ref="E55:E56"/>
    <mergeCell ref="F55:F56"/>
    <mergeCell ref="G55:G56"/>
    <mergeCell ref="H55:H56"/>
    <mergeCell ref="I55:I56"/>
    <mergeCell ref="AR53:AR54"/>
    <mergeCell ref="AS53:AS54"/>
    <mergeCell ref="AT53:AT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F53:AF54"/>
    <mergeCell ref="AG53:AG54"/>
    <mergeCell ref="AH53:AH54"/>
    <mergeCell ref="AI53:AI54"/>
    <mergeCell ref="AJ53:AJ54"/>
    <mergeCell ref="AK53:AK54"/>
    <mergeCell ref="Z53:Z54"/>
    <mergeCell ref="AA53:AA54"/>
    <mergeCell ref="AB53:AB54"/>
    <mergeCell ref="AC53:AC54"/>
    <mergeCell ref="AD53:AD54"/>
    <mergeCell ref="AE53:AE54"/>
    <mergeCell ref="T53:T54"/>
    <mergeCell ref="U53:U54"/>
    <mergeCell ref="V53:V54"/>
    <mergeCell ref="W53:W54"/>
    <mergeCell ref="X53:X54"/>
    <mergeCell ref="Y53:Y54"/>
    <mergeCell ref="N53:N54"/>
    <mergeCell ref="O53:O54"/>
    <mergeCell ref="P53:P54"/>
    <mergeCell ref="Q53:Q54"/>
    <mergeCell ref="R53:R54"/>
    <mergeCell ref="S53:S54"/>
    <mergeCell ref="H53:H54"/>
    <mergeCell ref="I53:I54"/>
    <mergeCell ref="J53:J54"/>
    <mergeCell ref="K53:K54"/>
    <mergeCell ref="L53:L54"/>
    <mergeCell ref="M53:M54"/>
    <mergeCell ref="A53:A54"/>
    <mergeCell ref="C53:C54"/>
    <mergeCell ref="D53:D54"/>
    <mergeCell ref="E53:E54"/>
    <mergeCell ref="F53:F54"/>
    <mergeCell ref="G53:G54"/>
    <mergeCell ref="AT51:AT52"/>
    <mergeCell ref="AU51:AU52"/>
    <mergeCell ref="AV51:AV52"/>
    <mergeCell ref="AW51:AW52"/>
    <mergeCell ref="AX51:AX52"/>
    <mergeCell ref="V51:V52"/>
    <mergeCell ref="W51:W52"/>
    <mergeCell ref="X51:X52"/>
    <mergeCell ref="Y51:Y52"/>
    <mergeCell ref="Z51:Z52"/>
    <mergeCell ref="AA51:AA52"/>
    <mergeCell ref="P51:P52"/>
    <mergeCell ref="Q51:Q52"/>
    <mergeCell ref="R51:R52"/>
    <mergeCell ref="S51:S52"/>
    <mergeCell ref="T51:T52"/>
    <mergeCell ref="U51:U52"/>
    <mergeCell ref="J51:J52"/>
    <mergeCell ref="K51:K52"/>
    <mergeCell ref="L51:L52"/>
    <mergeCell ref="AY51:AY52"/>
    <mergeCell ref="AN51:AN52"/>
    <mergeCell ref="AO51:AO52"/>
    <mergeCell ref="AP51:AP52"/>
    <mergeCell ref="AQ51:AQ52"/>
    <mergeCell ref="AR51:AR52"/>
    <mergeCell ref="AS51:AS52"/>
    <mergeCell ref="AH51:AH52"/>
    <mergeCell ref="AI51:AI52"/>
    <mergeCell ref="AJ51:AJ52"/>
    <mergeCell ref="AK51:AK52"/>
    <mergeCell ref="AL51:AL52"/>
    <mergeCell ref="AM51:AM52"/>
    <mergeCell ref="AB51:AB52"/>
    <mergeCell ref="AC51:AC52"/>
    <mergeCell ref="AD51:AD52"/>
    <mergeCell ref="AE51:AE52"/>
    <mergeCell ref="AF51:AF52"/>
    <mergeCell ref="AG51:AG52"/>
    <mergeCell ref="M51:M52"/>
    <mergeCell ref="N51:N52"/>
    <mergeCell ref="O51:O52"/>
    <mergeCell ref="AX49:AX50"/>
    <mergeCell ref="AY49:AY50"/>
    <mergeCell ref="A51:A52"/>
    <mergeCell ref="C51:C52"/>
    <mergeCell ref="D51:D52"/>
    <mergeCell ref="E51:E52"/>
    <mergeCell ref="F51:F52"/>
    <mergeCell ref="G51:G52"/>
    <mergeCell ref="H51:H52"/>
    <mergeCell ref="I51:I52"/>
    <mergeCell ref="AR49:AR50"/>
    <mergeCell ref="AS49:AS50"/>
    <mergeCell ref="AT49:AT50"/>
    <mergeCell ref="AU49:AU50"/>
    <mergeCell ref="AV49:AV50"/>
    <mergeCell ref="AW49:AW50"/>
    <mergeCell ref="AL49:AL50"/>
    <mergeCell ref="AM49:AM50"/>
    <mergeCell ref="AN49:AN50"/>
    <mergeCell ref="AO49:AO50"/>
    <mergeCell ref="AP49:AP50"/>
    <mergeCell ref="AQ49:AQ50"/>
    <mergeCell ref="AF49:AF50"/>
    <mergeCell ref="AG49:AG50"/>
    <mergeCell ref="AH49:AH50"/>
    <mergeCell ref="AI49:AI50"/>
    <mergeCell ref="AJ49:AJ50"/>
    <mergeCell ref="AK49:AK50"/>
    <mergeCell ref="Z49:Z50"/>
    <mergeCell ref="AA49:AA50"/>
    <mergeCell ref="AB49:AB50"/>
    <mergeCell ref="AC49:AC50"/>
    <mergeCell ref="AD49:AD50"/>
    <mergeCell ref="AE49:AE50"/>
    <mergeCell ref="T49:T50"/>
    <mergeCell ref="U49:U50"/>
    <mergeCell ref="V49:V50"/>
    <mergeCell ref="W49:W50"/>
    <mergeCell ref="X49:X50"/>
    <mergeCell ref="Y49:Y50"/>
    <mergeCell ref="N49:N50"/>
    <mergeCell ref="O49:O50"/>
    <mergeCell ref="P49:P50"/>
    <mergeCell ref="Q49:Q50"/>
    <mergeCell ref="R49:R50"/>
    <mergeCell ref="S49:S50"/>
    <mergeCell ref="H49:H50"/>
    <mergeCell ref="I49:I50"/>
    <mergeCell ref="J49:J50"/>
    <mergeCell ref="K49:K50"/>
    <mergeCell ref="L49:L50"/>
    <mergeCell ref="M49:M50"/>
    <mergeCell ref="A49:A50"/>
    <mergeCell ref="C49:C50"/>
    <mergeCell ref="D49:D50"/>
    <mergeCell ref="E49:E50"/>
    <mergeCell ref="F49:F50"/>
    <mergeCell ref="G49:G50"/>
    <mergeCell ref="AT47:AT48"/>
    <mergeCell ref="AU47:AU48"/>
    <mergeCell ref="AV47:AV48"/>
    <mergeCell ref="AW47:AW48"/>
    <mergeCell ref="AX47:AX48"/>
    <mergeCell ref="V47:V48"/>
    <mergeCell ref="W47:W48"/>
    <mergeCell ref="X47:X48"/>
    <mergeCell ref="Y47:Y48"/>
    <mergeCell ref="Z47:Z48"/>
    <mergeCell ref="AA47:AA48"/>
    <mergeCell ref="P47:P48"/>
    <mergeCell ref="Q47:Q48"/>
    <mergeCell ref="R47:R48"/>
    <mergeCell ref="S47:S48"/>
    <mergeCell ref="T47:T48"/>
    <mergeCell ref="U47:U48"/>
    <mergeCell ref="J47:J48"/>
    <mergeCell ref="K47:K48"/>
    <mergeCell ref="L47:L48"/>
    <mergeCell ref="AY47:AY48"/>
    <mergeCell ref="AN47:AN48"/>
    <mergeCell ref="AO47:AO48"/>
    <mergeCell ref="AP47:AP48"/>
    <mergeCell ref="AQ47:AQ48"/>
    <mergeCell ref="AR47:AR48"/>
    <mergeCell ref="AS47:AS48"/>
    <mergeCell ref="AH47:AH48"/>
    <mergeCell ref="AI47:AI48"/>
    <mergeCell ref="AJ47:AJ48"/>
    <mergeCell ref="AK47:AK48"/>
    <mergeCell ref="AL47:AL48"/>
    <mergeCell ref="AM47:AM48"/>
    <mergeCell ref="AB47:AB48"/>
    <mergeCell ref="AC47:AC48"/>
    <mergeCell ref="AD47:AD48"/>
    <mergeCell ref="AE47:AE48"/>
    <mergeCell ref="AF47:AF48"/>
    <mergeCell ref="AG47:AG48"/>
    <mergeCell ref="M47:M48"/>
    <mergeCell ref="N47:N48"/>
    <mergeCell ref="O47:O48"/>
    <mergeCell ref="AX45:AX46"/>
    <mergeCell ref="AY45:AY46"/>
    <mergeCell ref="A47:A48"/>
    <mergeCell ref="C47:C48"/>
    <mergeCell ref="D47:D48"/>
    <mergeCell ref="E47:E48"/>
    <mergeCell ref="F47:F48"/>
    <mergeCell ref="G47:G48"/>
    <mergeCell ref="H47:H48"/>
    <mergeCell ref="I47:I48"/>
    <mergeCell ref="AR45:AR46"/>
    <mergeCell ref="AS45:AS46"/>
    <mergeCell ref="AT45:AT46"/>
    <mergeCell ref="AU45:AU46"/>
    <mergeCell ref="AV45:AV46"/>
    <mergeCell ref="AW45:AW46"/>
    <mergeCell ref="AL45:AL46"/>
    <mergeCell ref="AM45:AM46"/>
    <mergeCell ref="AN45:AN46"/>
    <mergeCell ref="AO45:AO46"/>
    <mergeCell ref="AP45:AP46"/>
    <mergeCell ref="AQ45:AQ46"/>
    <mergeCell ref="AF45:AF46"/>
    <mergeCell ref="AG45:AG46"/>
    <mergeCell ref="AH45:AH46"/>
    <mergeCell ref="AI45:AI46"/>
    <mergeCell ref="AJ45:AJ46"/>
    <mergeCell ref="AK45:AK46"/>
    <mergeCell ref="Z45:Z46"/>
    <mergeCell ref="AA45:AA46"/>
    <mergeCell ref="AB45:AB46"/>
    <mergeCell ref="AC45:AC46"/>
    <mergeCell ref="AD45:AD46"/>
    <mergeCell ref="AE45:AE46"/>
    <mergeCell ref="T45:T46"/>
    <mergeCell ref="U45:U46"/>
    <mergeCell ref="V45:V46"/>
    <mergeCell ref="W45:W46"/>
    <mergeCell ref="X45:X46"/>
    <mergeCell ref="Y45:Y46"/>
    <mergeCell ref="N45:N46"/>
    <mergeCell ref="O45:O46"/>
    <mergeCell ref="P45:P46"/>
    <mergeCell ref="Q45:Q46"/>
    <mergeCell ref="R45:R46"/>
    <mergeCell ref="S45:S46"/>
    <mergeCell ref="H45:H46"/>
    <mergeCell ref="I45:I46"/>
    <mergeCell ref="J45:J46"/>
    <mergeCell ref="K45:K46"/>
    <mergeCell ref="L45:L46"/>
    <mergeCell ref="M45:M46"/>
    <mergeCell ref="A45:A46"/>
    <mergeCell ref="C45:C46"/>
    <mergeCell ref="D45:D46"/>
    <mergeCell ref="E45:E46"/>
    <mergeCell ref="F45:F46"/>
    <mergeCell ref="G45:G46"/>
    <mergeCell ref="AT43:AT44"/>
    <mergeCell ref="AU43:AU44"/>
    <mergeCell ref="AV43:AV44"/>
    <mergeCell ref="AW43:AW44"/>
    <mergeCell ref="AX43:AX44"/>
    <mergeCell ref="V43:V44"/>
    <mergeCell ref="W43:W44"/>
    <mergeCell ref="X43:X44"/>
    <mergeCell ref="Y43:Y44"/>
    <mergeCell ref="Z43:Z44"/>
    <mergeCell ref="AA43:AA44"/>
    <mergeCell ref="P43:P44"/>
    <mergeCell ref="Q43:Q44"/>
    <mergeCell ref="R43:R44"/>
    <mergeCell ref="S43:S44"/>
    <mergeCell ref="T43:T44"/>
    <mergeCell ref="U43:U44"/>
    <mergeCell ref="J43:J44"/>
    <mergeCell ref="K43:K44"/>
    <mergeCell ref="L43:L44"/>
    <mergeCell ref="AY43:AY44"/>
    <mergeCell ref="AN43:AN44"/>
    <mergeCell ref="AO43:AO44"/>
    <mergeCell ref="AP43:AP44"/>
    <mergeCell ref="AQ43:AQ44"/>
    <mergeCell ref="AR43:AR44"/>
    <mergeCell ref="AS43:AS44"/>
    <mergeCell ref="AH43:AH44"/>
    <mergeCell ref="AI43:AI44"/>
    <mergeCell ref="AJ43:AJ44"/>
    <mergeCell ref="AK43:AK44"/>
    <mergeCell ref="AL43:AL44"/>
    <mergeCell ref="AM43:AM44"/>
    <mergeCell ref="AB43:AB44"/>
    <mergeCell ref="AC43:AC44"/>
    <mergeCell ref="AD43:AD44"/>
    <mergeCell ref="AE43:AE44"/>
    <mergeCell ref="AF43:AF44"/>
    <mergeCell ref="AG43:AG44"/>
    <mergeCell ref="M43:M44"/>
    <mergeCell ref="N43:N44"/>
    <mergeCell ref="O43:O44"/>
    <mergeCell ref="AX41:AX42"/>
    <mergeCell ref="AY41:AY42"/>
    <mergeCell ref="A43:A44"/>
    <mergeCell ref="C43:C44"/>
    <mergeCell ref="D43:D44"/>
    <mergeCell ref="E43:E44"/>
    <mergeCell ref="F43:F44"/>
    <mergeCell ref="G43:G44"/>
    <mergeCell ref="H43:H44"/>
    <mergeCell ref="I43:I44"/>
    <mergeCell ref="AR41:AR42"/>
    <mergeCell ref="AS41:AS42"/>
    <mergeCell ref="AT41:AT42"/>
    <mergeCell ref="AU41:AU42"/>
    <mergeCell ref="AV41:AV42"/>
    <mergeCell ref="AW41:AW42"/>
    <mergeCell ref="AL41:AL42"/>
    <mergeCell ref="AM41:AM42"/>
    <mergeCell ref="AN41:AN42"/>
    <mergeCell ref="AO41:AO42"/>
    <mergeCell ref="AP41:AP42"/>
    <mergeCell ref="AQ41:AQ42"/>
    <mergeCell ref="AF41:AF42"/>
    <mergeCell ref="AG41:AG42"/>
    <mergeCell ref="AH41:AH42"/>
    <mergeCell ref="AI41:AI42"/>
    <mergeCell ref="AJ41:AJ42"/>
    <mergeCell ref="AK41:AK42"/>
    <mergeCell ref="Z41:Z42"/>
    <mergeCell ref="AA41:AA42"/>
    <mergeCell ref="AB41:AB42"/>
    <mergeCell ref="AC41:AC42"/>
    <mergeCell ref="AD41:AD42"/>
    <mergeCell ref="AE41:AE42"/>
    <mergeCell ref="T41:T42"/>
    <mergeCell ref="U41:U42"/>
    <mergeCell ref="V41:V42"/>
    <mergeCell ref="W41:W42"/>
    <mergeCell ref="X41:X42"/>
    <mergeCell ref="Y41:Y42"/>
    <mergeCell ref="N41:N42"/>
    <mergeCell ref="O41:O42"/>
    <mergeCell ref="P41:P42"/>
    <mergeCell ref="Q41:Q42"/>
    <mergeCell ref="R41:R42"/>
    <mergeCell ref="S41:S42"/>
    <mergeCell ref="H41:H42"/>
    <mergeCell ref="I41:I42"/>
    <mergeCell ref="J41:J42"/>
    <mergeCell ref="K41:K42"/>
    <mergeCell ref="L41:L42"/>
    <mergeCell ref="M41:M42"/>
    <mergeCell ref="A41:A42"/>
    <mergeCell ref="C41:C42"/>
    <mergeCell ref="D41:D42"/>
    <mergeCell ref="E41:E42"/>
    <mergeCell ref="F41:F42"/>
    <mergeCell ref="G41:G42"/>
    <mergeCell ref="AT39:AT40"/>
    <mergeCell ref="AU39:AU40"/>
    <mergeCell ref="AV39:AV40"/>
    <mergeCell ref="AW39:AW40"/>
    <mergeCell ref="AX39:AX40"/>
    <mergeCell ref="V39:V40"/>
    <mergeCell ref="W39:W40"/>
    <mergeCell ref="X39:X40"/>
    <mergeCell ref="Y39:Y40"/>
    <mergeCell ref="Z39:Z40"/>
    <mergeCell ref="AA39:AA40"/>
    <mergeCell ref="P39:P40"/>
    <mergeCell ref="Q39:Q40"/>
    <mergeCell ref="R39:R40"/>
    <mergeCell ref="S39:S40"/>
    <mergeCell ref="T39:T40"/>
    <mergeCell ref="U39:U40"/>
    <mergeCell ref="J39:J40"/>
    <mergeCell ref="K39:K40"/>
    <mergeCell ref="L39:L40"/>
    <mergeCell ref="AY39:AY40"/>
    <mergeCell ref="AN39:AN40"/>
    <mergeCell ref="AO39:AO40"/>
    <mergeCell ref="AP39:AP40"/>
    <mergeCell ref="AQ39:AQ40"/>
    <mergeCell ref="AR39:AR40"/>
    <mergeCell ref="AS39:AS40"/>
    <mergeCell ref="AH39:AH40"/>
    <mergeCell ref="AI39:AI40"/>
    <mergeCell ref="AJ39:AJ40"/>
    <mergeCell ref="AK39:AK40"/>
    <mergeCell ref="AL39:AL40"/>
    <mergeCell ref="AM39:AM40"/>
    <mergeCell ref="AB39:AB40"/>
    <mergeCell ref="AC39:AC40"/>
    <mergeCell ref="AD39:AD40"/>
    <mergeCell ref="AE39:AE40"/>
    <mergeCell ref="AF39:AF40"/>
    <mergeCell ref="AG39:AG40"/>
    <mergeCell ref="M39:M40"/>
    <mergeCell ref="N39:N40"/>
    <mergeCell ref="O39:O40"/>
    <mergeCell ref="AX37:AX38"/>
    <mergeCell ref="AY37:AY38"/>
    <mergeCell ref="A39:A40"/>
    <mergeCell ref="C39:C40"/>
    <mergeCell ref="D39:D40"/>
    <mergeCell ref="E39:E40"/>
    <mergeCell ref="F39:F40"/>
    <mergeCell ref="G39:G40"/>
    <mergeCell ref="H39:H40"/>
    <mergeCell ref="I39:I40"/>
    <mergeCell ref="AR37:AR38"/>
    <mergeCell ref="AS37:AS38"/>
    <mergeCell ref="AT37:AT38"/>
    <mergeCell ref="AU37:AU38"/>
    <mergeCell ref="AV37:AV38"/>
    <mergeCell ref="AW37:AW38"/>
    <mergeCell ref="AL37:AL38"/>
    <mergeCell ref="AM37:AM38"/>
    <mergeCell ref="AN37:AN38"/>
    <mergeCell ref="AO37:AO38"/>
    <mergeCell ref="AP37:AP38"/>
    <mergeCell ref="AQ37:AQ38"/>
    <mergeCell ref="AF37:AF38"/>
    <mergeCell ref="AG37:AG38"/>
    <mergeCell ref="AH37:AH38"/>
    <mergeCell ref="AI37:AI38"/>
    <mergeCell ref="AJ37:AJ38"/>
    <mergeCell ref="AK37:AK38"/>
    <mergeCell ref="Z37:Z38"/>
    <mergeCell ref="AA37:AA38"/>
    <mergeCell ref="AB37:AB38"/>
    <mergeCell ref="AC37:AC38"/>
    <mergeCell ref="AD37:AD38"/>
    <mergeCell ref="AE37:AE38"/>
    <mergeCell ref="T37:T38"/>
    <mergeCell ref="U37:U38"/>
    <mergeCell ref="V37:V38"/>
    <mergeCell ref="W37:W38"/>
    <mergeCell ref="X37:X38"/>
    <mergeCell ref="Y37:Y38"/>
    <mergeCell ref="N37:N38"/>
    <mergeCell ref="O37:O38"/>
    <mergeCell ref="P37:P38"/>
    <mergeCell ref="Q37:Q38"/>
    <mergeCell ref="R37:R38"/>
    <mergeCell ref="S37:S38"/>
    <mergeCell ref="H37:H38"/>
    <mergeCell ref="I37:I38"/>
    <mergeCell ref="J37:J38"/>
    <mergeCell ref="K37:K38"/>
    <mergeCell ref="L37:L38"/>
    <mergeCell ref="M37:M38"/>
    <mergeCell ref="A37:A38"/>
    <mergeCell ref="C37:C38"/>
    <mergeCell ref="D37:D38"/>
    <mergeCell ref="E37:E38"/>
    <mergeCell ref="F37:F38"/>
    <mergeCell ref="G37:G38"/>
    <mergeCell ref="AT35:AT36"/>
    <mergeCell ref="AU35:AU36"/>
    <mergeCell ref="AV35:AV36"/>
    <mergeCell ref="AW35:AW36"/>
    <mergeCell ref="AX35:AX36"/>
    <mergeCell ref="V35:V36"/>
    <mergeCell ref="W35:W36"/>
    <mergeCell ref="X35:X36"/>
    <mergeCell ref="Y35:Y36"/>
    <mergeCell ref="Z35:Z36"/>
    <mergeCell ref="AA35:AA36"/>
    <mergeCell ref="P35:P36"/>
    <mergeCell ref="Q35:Q36"/>
    <mergeCell ref="R35:R36"/>
    <mergeCell ref="S35:S36"/>
    <mergeCell ref="T35:T36"/>
    <mergeCell ref="U35:U36"/>
    <mergeCell ref="J35:J36"/>
    <mergeCell ref="K35:K36"/>
    <mergeCell ref="L35:L36"/>
    <mergeCell ref="AY35:AY36"/>
    <mergeCell ref="AN35:AN36"/>
    <mergeCell ref="AO35:AO36"/>
    <mergeCell ref="AP35:AP36"/>
    <mergeCell ref="AQ35:AQ36"/>
    <mergeCell ref="AR35:AR36"/>
    <mergeCell ref="AS35:AS36"/>
    <mergeCell ref="AH35:AH36"/>
    <mergeCell ref="AI35:AI36"/>
    <mergeCell ref="AJ35:AJ36"/>
    <mergeCell ref="AK35:AK36"/>
    <mergeCell ref="AL35:AL36"/>
    <mergeCell ref="AM35:AM36"/>
    <mergeCell ref="AB35:AB36"/>
    <mergeCell ref="AC35:AC36"/>
    <mergeCell ref="AD35:AD36"/>
    <mergeCell ref="AE35:AE36"/>
    <mergeCell ref="AF35:AF36"/>
    <mergeCell ref="AG35:AG36"/>
    <mergeCell ref="M35:M36"/>
    <mergeCell ref="N35:N36"/>
    <mergeCell ref="O35:O36"/>
    <mergeCell ref="AX33:AX34"/>
    <mergeCell ref="AY33:AY34"/>
    <mergeCell ref="A35:A36"/>
    <mergeCell ref="C35:C36"/>
    <mergeCell ref="D35:D36"/>
    <mergeCell ref="E35:E36"/>
    <mergeCell ref="F35:F36"/>
    <mergeCell ref="G35:G36"/>
    <mergeCell ref="H35:H36"/>
    <mergeCell ref="I35:I36"/>
    <mergeCell ref="AR33:AR34"/>
    <mergeCell ref="AS33:AS34"/>
    <mergeCell ref="AT33:AT34"/>
    <mergeCell ref="AU33:AU34"/>
    <mergeCell ref="AV33:AV34"/>
    <mergeCell ref="AW33:AW34"/>
    <mergeCell ref="AL33:AL34"/>
    <mergeCell ref="AM33:AM34"/>
    <mergeCell ref="AN33:AN34"/>
    <mergeCell ref="AO33:AO34"/>
    <mergeCell ref="AP33:AP34"/>
    <mergeCell ref="AQ33:AQ34"/>
    <mergeCell ref="AF33:AF34"/>
    <mergeCell ref="AG33:AG34"/>
    <mergeCell ref="AH33:AH34"/>
    <mergeCell ref="AI33:AI34"/>
    <mergeCell ref="AJ33:AJ34"/>
    <mergeCell ref="AK33:AK34"/>
    <mergeCell ref="Z33:Z34"/>
    <mergeCell ref="AA33:AA34"/>
    <mergeCell ref="AB33:AB34"/>
    <mergeCell ref="AC33:AC34"/>
    <mergeCell ref="AD33:AD34"/>
    <mergeCell ref="AE33:AE34"/>
    <mergeCell ref="T33:T34"/>
    <mergeCell ref="U33:U34"/>
    <mergeCell ref="V33:V34"/>
    <mergeCell ref="W33:W34"/>
    <mergeCell ref="X33:X34"/>
    <mergeCell ref="Y33:Y34"/>
    <mergeCell ref="N33:N34"/>
    <mergeCell ref="O33:O34"/>
    <mergeCell ref="P33:P34"/>
    <mergeCell ref="Q33:Q34"/>
    <mergeCell ref="R33:R34"/>
    <mergeCell ref="S33:S34"/>
    <mergeCell ref="H33:H34"/>
    <mergeCell ref="I33:I34"/>
    <mergeCell ref="J33:J34"/>
    <mergeCell ref="K33:K34"/>
    <mergeCell ref="L33:L34"/>
    <mergeCell ref="M33:M34"/>
    <mergeCell ref="A33:A34"/>
    <mergeCell ref="C33:C34"/>
    <mergeCell ref="D33:D34"/>
    <mergeCell ref="E33:E34"/>
    <mergeCell ref="F33:F34"/>
    <mergeCell ref="G33:G34"/>
    <mergeCell ref="AT31:AT32"/>
    <mergeCell ref="AU31:AU32"/>
    <mergeCell ref="AV31:AV32"/>
    <mergeCell ref="AW31:AW32"/>
    <mergeCell ref="AX31:AX32"/>
    <mergeCell ref="V31:V32"/>
    <mergeCell ref="W31:W32"/>
    <mergeCell ref="X31:X32"/>
    <mergeCell ref="Y31:Y32"/>
    <mergeCell ref="Z31:Z32"/>
    <mergeCell ref="AA31:AA32"/>
    <mergeCell ref="P31:P32"/>
    <mergeCell ref="Q31:Q32"/>
    <mergeCell ref="R31:R32"/>
    <mergeCell ref="S31:S32"/>
    <mergeCell ref="T31:T32"/>
    <mergeCell ref="U31:U32"/>
    <mergeCell ref="J31:J32"/>
    <mergeCell ref="K31:K32"/>
    <mergeCell ref="L31:L32"/>
    <mergeCell ref="AY31:AY32"/>
    <mergeCell ref="AN31:AN32"/>
    <mergeCell ref="AO31:AO32"/>
    <mergeCell ref="AP31:AP32"/>
    <mergeCell ref="AQ31:AQ32"/>
    <mergeCell ref="AR31:AR32"/>
    <mergeCell ref="AS31:AS32"/>
    <mergeCell ref="AH31:AH32"/>
    <mergeCell ref="AI31:AI32"/>
    <mergeCell ref="AJ31:AJ32"/>
    <mergeCell ref="AK31:AK32"/>
    <mergeCell ref="AL31:AL32"/>
    <mergeCell ref="AM31:AM32"/>
    <mergeCell ref="AB31:AB32"/>
    <mergeCell ref="AC31:AC32"/>
    <mergeCell ref="AD31:AD32"/>
    <mergeCell ref="AE31:AE32"/>
    <mergeCell ref="AF31:AF32"/>
    <mergeCell ref="AG31:AG32"/>
    <mergeCell ref="M31:M32"/>
    <mergeCell ref="N31:N32"/>
    <mergeCell ref="O31:O32"/>
    <mergeCell ref="AX29:AX30"/>
    <mergeCell ref="AY29:AY30"/>
    <mergeCell ref="A31:A32"/>
    <mergeCell ref="C31:C32"/>
    <mergeCell ref="D31:D32"/>
    <mergeCell ref="E31:E32"/>
    <mergeCell ref="F31:F32"/>
    <mergeCell ref="G31:G32"/>
    <mergeCell ref="H31:H32"/>
    <mergeCell ref="I31:I32"/>
    <mergeCell ref="AR29:AR30"/>
    <mergeCell ref="AS29:AS30"/>
    <mergeCell ref="AT29:AT30"/>
    <mergeCell ref="AU29:AU30"/>
    <mergeCell ref="AV29:AV30"/>
    <mergeCell ref="AW29:AW30"/>
    <mergeCell ref="AL29:AL30"/>
    <mergeCell ref="AM29:AM30"/>
    <mergeCell ref="AN29:AN30"/>
    <mergeCell ref="AO29:AO30"/>
    <mergeCell ref="AP29:AP30"/>
    <mergeCell ref="AQ29:AQ30"/>
    <mergeCell ref="AF29:AF30"/>
    <mergeCell ref="AG29:AG30"/>
    <mergeCell ref="AH29:AH30"/>
    <mergeCell ref="AI29:AI30"/>
    <mergeCell ref="AJ29:AJ30"/>
    <mergeCell ref="AK29:AK30"/>
    <mergeCell ref="Z29:Z30"/>
    <mergeCell ref="AA29:AA30"/>
    <mergeCell ref="AB29:AB30"/>
    <mergeCell ref="AC29:AC30"/>
    <mergeCell ref="AD29:AD30"/>
    <mergeCell ref="AE29:AE30"/>
    <mergeCell ref="T29:T30"/>
    <mergeCell ref="U29:U30"/>
    <mergeCell ref="V29:V30"/>
    <mergeCell ref="W29:W30"/>
    <mergeCell ref="X29:X30"/>
    <mergeCell ref="Y29:Y30"/>
    <mergeCell ref="N29:N30"/>
    <mergeCell ref="O29:O30"/>
    <mergeCell ref="P29:P30"/>
    <mergeCell ref="Q29:Q30"/>
    <mergeCell ref="R29:R30"/>
    <mergeCell ref="S29:S30"/>
    <mergeCell ref="H29:H30"/>
    <mergeCell ref="I29:I30"/>
    <mergeCell ref="J29:J30"/>
    <mergeCell ref="K29:K30"/>
    <mergeCell ref="L29:L30"/>
    <mergeCell ref="M29:M30"/>
    <mergeCell ref="A29:A30"/>
    <mergeCell ref="C29:C30"/>
    <mergeCell ref="D29:D30"/>
    <mergeCell ref="E29:E30"/>
    <mergeCell ref="F29:F30"/>
    <mergeCell ref="G29:G30"/>
    <mergeCell ref="AT27:AT28"/>
    <mergeCell ref="AU27:AU28"/>
    <mergeCell ref="AV27:AV28"/>
    <mergeCell ref="AW27:AW28"/>
    <mergeCell ref="AX27:AX28"/>
    <mergeCell ref="V27:V28"/>
    <mergeCell ref="W27:W28"/>
    <mergeCell ref="X27:X28"/>
    <mergeCell ref="Y27:Y28"/>
    <mergeCell ref="Z27:Z28"/>
    <mergeCell ref="AA27:AA28"/>
    <mergeCell ref="P27:P28"/>
    <mergeCell ref="Q27:Q28"/>
    <mergeCell ref="R27:R28"/>
    <mergeCell ref="S27:S28"/>
    <mergeCell ref="T27:T28"/>
    <mergeCell ref="U27:U28"/>
    <mergeCell ref="J27:J28"/>
    <mergeCell ref="K27:K28"/>
    <mergeCell ref="L27:L28"/>
    <mergeCell ref="AY27:AY28"/>
    <mergeCell ref="AN27:AN28"/>
    <mergeCell ref="AO27:AO28"/>
    <mergeCell ref="AP27:AP28"/>
    <mergeCell ref="AQ27:AQ28"/>
    <mergeCell ref="AR27:AR28"/>
    <mergeCell ref="AS27:AS28"/>
    <mergeCell ref="AH27:AH28"/>
    <mergeCell ref="AI27:AI28"/>
    <mergeCell ref="AJ27:AJ28"/>
    <mergeCell ref="AK27:AK28"/>
    <mergeCell ref="AL27:AL28"/>
    <mergeCell ref="AM27:AM28"/>
    <mergeCell ref="AB27:AB28"/>
    <mergeCell ref="AC27:AC28"/>
    <mergeCell ref="AD27:AD28"/>
    <mergeCell ref="AE27:AE28"/>
    <mergeCell ref="AF27:AF28"/>
    <mergeCell ref="AG27:AG28"/>
    <mergeCell ref="M27:M28"/>
    <mergeCell ref="N27:N28"/>
    <mergeCell ref="O27:O28"/>
    <mergeCell ref="AX25:AX26"/>
    <mergeCell ref="AY25:AY26"/>
    <mergeCell ref="A27:A28"/>
    <mergeCell ref="C27:C28"/>
    <mergeCell ref="D27:D28"/>
    <mergeCell ref="E27:E28"/>
    <mergeCell ref="F27:F28"/>
    <mergeCell ref="G27:G28"/>
    <mergeCell ref="H27:H28"/>
    <mergeCell ref="I27:I28"/>
    <mergeCell ref="AR25:AR26"/>
    <mergeCell ref="AS25:AS26"/>
    <mergeCell ref="AT25:AT26"/>
    <mergeCell ref="AU25:AU26"/>
    <mergeCell ref="AV25:AV26"/>
    <mergeCell ref="AW25:AW26"/>
    <mergeCell ref="AL25:AL26"/>
    <mergeCell ref="AM25:AM26"/>
    <mergeCell ref="AN25:AN26"/>
    <mergeCell ref="AO25:AO26"/>
    <mergeCell ref="AP25:AP26"/>
    <mergeCell ref="AQ25:AQ26"/>
    <mergeCell ref="AF25:AF26"/>
    <mergeCell ref="AG25:AG26"/>
    <mergeCell ref="AH25:AH26"/>
    <mergeCell ref="AI25:AI26"/>
    <mergeCell ref="AJ25:AJ26"/>
    <mergeCell ref="AK25:AK26"/>
    <mergeCell ref="Z25:Z26"/>
    <mergeCell ref="AA25:AA26"/>
    <mergeCell ref="AB25:AB26"/>
    <mergeCell ref="AC25:AC26"/>
    <mergeCell ref="AD25:AD26"/>
    <mergeCell ref="AE25:AE26"/>
    <mergeCell ref="T25:T26"/>
    <mergeCell ref="U25:U26"/>
    <mergeCell ref="V25:V26"/>
    <mergeCell ref="W25:W26"/>
    <mergeCell ref="X25:X26"/>
    <mergeCell ref="Y25:Y26"/>
    <mergeCell ref="N25:N26"/>
    <mergeCell ref="O25:O26"/>
    <mergeCell ref="P25:P26"/>
    <mergeCell ref="Q25:Q26"/>
    <mergeCell ref="R25:R26"/>
    <mergeCell ref="S25:S26"/>
    <mergeCell ref="H25:H26"/>
    <mergeCell ref="I25:I26"/>
    <mergeCell ref="J25:J26"/>
    <mergeCell ref="K25:K26"/>
    <mergeCell ref="L25:L26"/>
    <mergeCell ref="M25:M26"/>
    <mergeCell ref="A25:A26"/>
    <mergeCell ref="C25:C26"/>
    <mergeCell ref="D25:D26"/>
    <mergeCell ref="E25:E26"/>
    <mergeCell ref="F25:F26"/>
    <mergeCell ref="G25:G26"/>
    <mergeCell ref="AT23:AT24"/>
    <mergeCell ref="AU23:AU24"/>
    <mergeCell ref="AV23:AV24"/>
    <mergeCell ref="AW23:AW24"/>
    <mergeCell ref="AX23:AX24"/>
    <mergeCell ref="V23:V24"/>
    <mergeCell ref="W23:W24"/>
    <mergeCell ref="X23:X24"/>
    <mergeCell ref="Y23:Y24"/>
    <mergeCell ref="Z23:Z24"/>
    <mergeCell ref="AA23:AA24"/>
    <mergeCell ref="P23:P24"/>
    <mergeCell ref="Q23:Q24"/>
    <mergeCell ref="R23:R24"/>
    <mergeCell ref="S23:S24"/>
    <mergeCell ref="T23:T24"/>
    <mergeCell ref="U23:U24"/>
    <mergeCell ref="J23:J24"/>
    <mergeCell ref="K23:K24"/>
    <mergeCell ref="L23:L24"/>
    <mergeCell ref="AY23:AY24"/>
    <mergeCell ref="AN23:AN24"/>
    <mergeCell ref="AO23:AO24"/>
    <mergeCell ref="AP23:AP24"/>
    <mergeCell ref="AQ23:AQ24"/>
    <mergeCell ref="AR23:AR24"/>
    <mergeCell ref="AS23:AS24"/>
    <mergeCell ref="AH23:AH24"/>
    <mergeCell ref="AI23:AI24"/>
    <mergeCell ref="AJ23:AJ24"/>
    <mergeCell ref="AK23:AK24"/>
    <mergeCell ref="AL23:AL24"/>
    <mergeCell ref="AM23:AM24"/>
    <mergeCell ref="AB23:AB24"/>
    <mergeCell ref="AC23:AC24"/>
    <mergeCell ref="AD23:AD24"/>
    <mergeCell ref="AE23:AE24"/>
    <mergeCell ref="AF23:AF24"/>
    <mergeCell ref="AG23:AG24"/>
    <mergeCell ref="M23:M24"/>
    <mergeCell ref="N23:N24"/>
    <mergeCell ref="O23:O24"/>
    <mergeCell ref="AX21:AX22"/>
    <mergeCell ref="AY21:AY22"/>
    <mergeCell ref="A23:A24"/>
    <mergeCell ref="C23:C24"/>
    <mergeCell ref="D23:D24"/>
    <mergeCell ref="E23:E24"/>
    <mergeCell ref="F23:F24"/>
    <mergeCell ref="G23:G24"/>
    <mergeCell ref="H23:H24"/>
    <mergeCell ref="I23:I24"/>
    <mergeCell ref="AR21:AR22"/>
    <mergeCell ref="AS21:AS22"/>
    <mergeCell ref="AT21:AT22"/>
    <mergeCell ref="AU21:AU22"/>
    <mergeCell ref="AV21:AV22"/>
    <mergeCell ref="AW21:AW22"/>
    <mergeCell ref="AL21:AL22"/>
    <mergeCell ref="AM21:AM22"/>
    <mergeCell ref="AN21:AN22"/>
    <mergeCell ref="AO21:AO22"/>
    <mergeCell ref="AP21:AP22"/>
    <mergeCell ref="AQ21:AQ22"/>
    <mergeCell ref="AF21:AF22"/>
    <mergeCell ref="AG21:AG22"/>
    <mergeCell ref="AH21:AH22"/>
    <mergeCell ref="AI21:AI22"/>
    <mergeCell ref="AJ21:AJ22"/>
    <mergeCell ref="AK21:AK22"/>
    <mergeCell ref="Z21:Z22"/>
    <mergeCell ref="AA21:AA22"/>
    <mergeCell ref="AB21:AB22"/>
    <mergeCell ref="AC21:AC22"/>
    <mergeCell ref="AD21:AD22"/>
    <mergeCell ref="AE21:AE22"/>
    <mergeCell ref="T21:T22"/>
    <mergeCell ref="U21:U22"/>
    <mergeCell ref="V21:V22"/>
    <mergeCell ref="W21:W22"/>
    <mergeCell ref="X21:X22"/>
    <mergeCell ref="Y21:Y22"/>
    <mergeCell ref="N21:N22"/>
    <mergeCell ref="O21:O22"/>
    <mergeCell ref="P21:P22"/>
    <mergeCell ref="Q21:Q22"/>
    <mergeCell ref="R21:R22"/>
    <mergeCell ref="S21:S22"/>
    <mergeCell ref="H21:H22"/>
    <mergeCell ref="I21:I22"/>
    <mergeCell ref="J21:J22"/>
    <mergeCell ref="K21:K22"/>
    <mergeCell ref="L21:L22"/>
    <mergeCell ref="M21:M22"/>
    <mergeCell ref="A21:A22"/>
    <mergeCell ref="C21:C22"/>
    <mergeCell ref="D21:D22"/>
    <mergeCell ref="E21:E22"/>
    <mergeCell ref="F21:F22"/>
    <mergeCell ref="G21:G22"/>
    <mergeCell ref="AT19:AT20"/>
    <mergeCell ref="AU19:AU20"/>
    <mergeCell ref="AV19:AV20"/>
    <mergeCell ref="AW19:AW20"/>
    <mergeCell ref="AX19:AX20"/>
    <mergeCell ref="V19:V20"/>
    <mergeCell ref="W19:W20"/>
    <mergeCell ref="X19:X20"/>
    <mergeCell ref="Y19:Y20"/>
    <mergeCell ref="Z19:Z20"/>
    <mergeCell ref="AA19:AA20"/>
    <mergeCell ref="P19:P20"/>
    <mergeCell ref="Q19:Q20"/>
    <mergeCell ref="R19:R20"/>
    <mergeCell ref="S19:S20"/>
    <mergeCell ref="T19:T20"/>
    <mergeCell ref="U19:U20"/>
    <mergeCell ref="J19:J20"/>
    <mergeCell ref="K19:K20"/>
    <mergeCell ref="L19:L20"/>
    <mergeCell ref="AY19:AY20"/>
    <mergeCell ref="AN19:AN20"/>
    <mergeCell ref="AO19:AO20"/>
    <mergeCell ref="AP19:AP20"/>
    <mergeCell ref="AQ19:AQ20"/>
    <mergeCell ref="AR19:AR20"/>
    <mergeCell ref="AS19:AS20"/>
    <mergeCell ref="AH19:AH20"/>
    <mergeCell ref="AI19:AI20"/>
    <mergeCell ref="AJ19:AJ20"/>
    <mergeCell ref="AK19:AK20"/>
    <mergeCell ref="AL19:AL20"/>
    <mergeCell ref="AM19:AM20"/>
    <mergeCell ref="AB19:AB20"/>
    <mergeCell ref="AC19:AC20"/>
    <mergeCell ref="AD19:AD20"/>
    <mergeCell ref="AE19:AE20"/>
    <mergeCell ref="AF19:AF20"/>
    <mergeCell ref="AG19:AG20"/>
    <mergeCell ref="M19:M20"/>
    <mergeCell ref="N19:N20"/>
    <mergeCell ref="O19:O20"/>
    <mergeCell ref="AX17:AX18"/>
    <mergeCell ref="AY17:AY18"/>
    <mergeCell ref="A19:A20"/>
    <mergeCell ref="C19:C20"/>
    <mergeCell ref="D19:D20"/>
    <mergeCell ref="E19:E20"/>
    <mergeCell ref="F19:F20"/>
    <mergeCell ref="G19:G20"/>
    <mergeCell ref="H19:H20"/>
    <mergeCell ref="I19:I20"/>
    <mergeCell ref="AR17:AR18"/>
    <mergeCell ref="AS17:AS18"/>
    <mergeCell ref="AT17:AT18"/>
    <mergeCell ref="AU17:AU18"/>
    <mergeCell ref="AV17:AV18"/>
    <mergeCell ref="AW17:AW18"/>
    <mergeCell ref="AL17:AL18"/>
    <mergeCell ref="AM17:AM18"/>
    <mergeCell ref="AN17:AN18"/>
    <mergeCell ref="AO17:AO18"/>
    <mergeCell ref="AP17:AP18"/>
    <mergeCell ref="AQ17:AQ18"/>
    <mergeCell ref="AF17:AF18"/>
    <mergeCell ref="AG17:AG18"/>
    <mergeCell ref="AH17:AH18"/>
    <mergeCell ref="AI17:AI18"/>
    <mergeCell ref="AJ17:AJ18"/>
    <mergeCell ref="AK17:AK18"/>
    <mergeCell ref="Z17:Z18"/>
    <mergeCell ref="AA17:AA18"/>
    <mergeCell ref="AB17:AB18"/>
    <mergeCell ref="AC17:AC18"/>
    <mergeCell ref="AD17:AD18"/>
    <mergeCell ref="AE17:AE18"/>
    <mergeCell ref="T17:T18"/>
    <mergeCell ref="U17:U18"/>
    <mergeCell ref="V17:V18"/>
    <mergeCell ref="W17:W18"/>
    <mergeCell ref="X17:X18"/>
    <mergeCell ref="Y17:Y18"/>
    <mergeCell ref="N17:N18"/>
    <mergeCell ref="O17:O18"/>
    <mergeCell ref="P17:P18"/>
    <mergeCell ref="Q17:Q18"/>
    <mergeCell ref="R17:R18"/>
    <mergeCell ref="S17:S18"/>
    <mergeCell ref="H17:H18"/>
    <mergeCell ref="I17:I18"/>
    <mergeCell ref="J17:J18"/>
    <mergeCell ref="K17:K18"/>
    <mergeCell ref="L17:L18"/>
    <mergeCell ref="M17:M18"/>
    <mergeCell ref="A17:A18"/>
    <mergeCell ref="C17:C18"/>
    <mergeCell ref="D17:D18"/>
    <mergeCell ref="E17:E18"/>
    <mergeCell ref="F17:F18"/>
    <mergeCell ref="G17:G18"/>
    <mergeCell ref="AT15:AT16"/>
    <mergeCell ref="AU15:AU16"/>
    <mergeCell ref="AV15:AV16"/>
    <mergeCell ref="AW15:AW16"/>
    <mergeCell ref="AX15:AX16"/>
    <mergeCell ref="V15:V16"/>
    <mergeCell ref="W15:W16"/>
    <mergeCell ref="X15:X16"/>
    <mergeCell ref="Y15:Y16"/>
    <mergeCell ref="Z15:Z16"/>
    <mergeCell ref="AA15:AA16"/>
    <mergeCell ref="P15:P16"/>
    <mergeCell ref="Q15:Q16"/>
    <mergeCell ref="R15:R16"/>
    <mergeCell ref="S15:S16"/>
    <mergeCell ref="T15:T16"/>
    <mergeCell ref="U15:U16"/>
    <mergeCell ref="J15:J16"/>
    <mergeCell ref="K15:K16"/>
    <mergeCell ref="L15:L16"/>
    <mergeCell ref="AY15:AY16"/>
    <mergeCell ref="AN15:AN16"/>
    <mergeCell ref="AO15:AO16"/>
    <mergeCell ref="AP15:AP16"/>
    <mergeCell ref="AQ15:AQ16"/>
    <mergeCell ref="AR15:AR16"/>
    <mergeCell ref="AS15:AS16"/>
    <mergeCell ref="AH15:AH16"/>
    <mergeCell ref="AI15:AI16"/>
    <mergeCell ref="AJ15:AJ16"/>
    <mergeCell ref="AK15:AK16"/>
    <mergeCell ref="AL15:AL16"/>
    <mergeCell ref="AM15:AM16"/>
    <mergeCell ref="AB15:AB16"/>
    <mergeCell ref="AC15:AC16"/>
    <mergeCell ref="AD15:AD16"/>
    <mergeCell ref="AE15:AE16"/>
    <mergeCell ref="AF15:AF16"/>
    <mergeCell ref="AG15:AG16"/>
    <mergeCell ref="M15:M16"/>
    <mergeCell ref="N15:N16"/>
    <mergeCell ref="O15:O16"/>
    <mergeCell ref="AX13:AX14"/>
    <mergeCell ref="AY13:AY14"/>
    <mergeCell ref="A15:A16"/>
    <mergeCell ref="C15:C16"/>
    <mergeCell ref="D15:D16"/>
    <mergeCell ref="E15:E16"/>
    <mergeCell ref="F15:F16"/>
    <mergeCell ref="G15:G16"/>
    <mergeCell ref="H15:H16"/>
    <mergeCell ref="I15:I16"/>
    <mergeCell ref="AR13:AR14"/>
    <mergeCell ref="AS13:AS14"/>
    <mergeCell ref="AT13:AT14"/>
    <mergeCell ref="AU13:AU14"/>
    <mergeCell ref="AV13:AV14"/>
    <mergeCell ref="AW13:AW14"/>
    <mergeCell ref="AL13:AL14"/>
    <mergeCell ref="AM13:AM14"/>
    <mergeCell ref="AN13:AN14"/>
    <mergeCell ref="AO13:AO14"/>
    <mergeCell ref="AP13:AP14"/>
    <mergeCell ref="AQ13:AQ14"/>
    <mergeCell ref="AF13:AF14"/>
    <mergeCell ref="AG13:AG14"/>
    <mergeCell ref="AH13:AH14"/>
    <mergeCell ref="AI13:AI14"/>
    <mergeCell ref="AJ13:AJ14"/>
    <mergeCell ref="AK13:AK14"/>
    <mergeCell ref="Z13:Z14"/>
    <mergeCell ref="AA13:AA14"/>
    <mergeCell ref="AB13:AB14"/>
    <mergeCell ref="AC13:AC14"/>
    <mergeCell ref="AD13:AD14"/>
    <mergeCell ref="AE13:AE14"/>
    <mergeCell ref="T13:T14"/>
    <mergeCell ref="U13:U14"/>
    <mergeCell ref="V13:V14"/>
    <mergeCell ref="W13:W14"/>
    <mergeCell ref="X13:X14"/>
    <mergeCell ref="Y13:Y14"/>
    <mergeCell ref="N13:N14"/>
    <mergeCell ref="O13:O14"/>
    <mergeCell ref="P13:P14"/>
    <mergeCell ref="Q13:Q14"/>
    <mergeCell ref="R13:R14"/>
    <mergeCell ref="S13:S14"/>
    <mergeCell ref="H13:H14"/>
    <mergeCell ref="I13:I14"/>
    <mergeCell ref="J13:J14"/>
    <mergeCell ref="K13:K14"/>
    <mergeCell ref="L13:L14"/>
    <mergeCell ref="M13:M14"/>
    <mergeCell ref="A13:A14"/>
    <mergeCell ref="C13:C14"/>
    <mergeCell ref="D13:D14"/>
    <mergeCell ref="E13:E14"/>
    <mergeCell ref="F13:F14"/>
    <mergeCell ref="G13:G14"/>
    <mergeCell ref="AX9:AX10"/>
    <mergeCell ref="AY9:AY10"/>
    <mergeCell ref="AR9:AR10"/>
    <mergeCell ref="AS9:AS10"/>
    <mergeCell ref="AT9:AT10"/>
    <mergeCell ref="AU9:AU10"/>
    <mergeCell ref="AV9:AV10"/>
    <mergeCell ref="AW9:AW10"/>
    <mergeCell ref="AL9:AL10"/>
    <mergeCell ref="AM9:AM10"/>
    <mergeCell ref="AN9:AN10"/>
    <mergeCell ref="AO9:AO10"/>
    <mergeCell ref="AP9:AP10"/>
    <mergeCell ref="AQ9:AQ10"/>
    <mergeCell ref="AF9:AF10"/>
    <mergeCell ref="AG9:AG10"/>
    <mergeCell ref="AH9:AH10"/>
    <mergeCell ref="AI9:AI10"/>
    <mergeCell ref="AJ9:AJ10"/>
    <mergeCell ref="AK9:AK10"/>
    <mergeCell ref="Z9:Z10"/>
    <mergeCell ref="AA9:AA10"/>
    <mergeCell ref="AB9:AB10"/>
    <mergeCell ref="AC9:AC10"/>
    <mergeCell ref="AD9:AD10"/>
    <mergeCell ref="AE9:AE10"/>
    <mergeCell ref="T9:T10"/>
    <mergeCell ref="U9:U10"/>
    <mergeCell ref="V9:V10"/>
    <mergeCell ref="W9:W10"/>
    <mergeCell ref="X9:X10"/>
    <mergeCell ref="Y9:Y10"/>
    <mergeCell ref="N9:N10"/>
    <mergeCell ref="O9:O10"/>
    <mergeCell ref="P9:P10"/>
    <mergeCell ref="Q9:Q10"/>
    <mergeCell ref="R9:R10"/>
    <mergeCell ref="S9:S10"/>
    <mergeCell ref="H9:H10"/>
    <mergeCell ref="I9:I10"/>
    <mergeCell ref="J9:J10"/>
    <mergeCell ref="K9:K10"/>
    <mergeCell ref="L9:L10"/>
    <mergeCell ref="M9:M10"/>
    <mergeCell ref="A9:A10"/>
    <mergeCell ref="C9:C10"/>
    <mergeCell ref="D9:D10"/>
    <mergeCell ref="E9:E10"/>
    <mergeCell ref="F9:F10"/>
    <mergeCell ref="G9:G10"/>
    <mergeCell ref="AT7:AT8"/>
    <mergeCell ref="AU7:AU8"/>
    <mergeCell ref="AV7:AV8"/>
    <mergeCell ref="AW7:AW8"/>
    <mergeCell ref="AX7:AX8"/>
    <mergeCell ref="V7:V8"/>
    <mergeCell ref="W7:W8"/>
    <mergeCell ref="X7:X8"/>
    <mergeCell ref="Y7:Y8"/>
    <mergeCell ref="Z7:Z8"/>
    <mergeCell ref="AA7:AA8"/>
    <mergeCell ref="P7:P8"/>
    <mergeCell ref="Q7:Q8"/>
    <mergeCell ref="R7:R8"/>
    <mergeCell ref="S7:S8"/>
    <mergeCell ref="T7:T8"/>
    <mergeCell ref="U7:U8"/>
    <mergeCell ref="J7:J8"/>
    <mergeCell ref="K7:K8"/>
    <mergeCell ref="L7:L8"/>
    <mergeCell ref="AP5:AP6"/>
    <mergeCell ref="AQ5:AQ6"/>
    <mergeCell ref="AF5:AF6"/>
    <mergeCell ref="AG5:AG6"/>
    <mergeCell ref="AH5:AH6"/>
    <mergeCell ref="AI5:AI6"/>
    <mergeCell ref="AJ5:AJ6"/>
    <mergeCell ref="AK5:AK6"/>
    <mergeCell ref="Z5:Z6"/>
    <mergeCell ref="AY7:AY8"/>
    <mergeCell ref="AN7:AN8"/>
    <mergeCell ref="AO7:AO8"/>
    <mergeCell ref="AP7:AP8"/>
    <mergeCell ref="AQ7:AQ8"/>
    <mergeCell ref="AR7:AR8"/>
    <mergeCell ref="AS7:AS8"/>
    <mergeCell ref="AH7:AH8"/>
    <mergeCell ref="AI7:AI8"/>
    <mergeCell ref="AJ7:AJ8"/>
    <mergeCell ref="AK7:AK8"/>
    <mergeCell ref="AL7:AL8"/>
    <mergeCell ref="AM7:AM8"/>
    <mergeCell ref="AB7:AB8"/>
    <mergeCell ref="AC7:AC8"/>
    <mergeCell ref="AD7:AD8"/>
    <mergeCell ref="AE7:AE8"/>
    <mergeCell ref="AF7:AF8"/>
    <mergeCell ref="AG7:AG8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M7:M8"/>
    <mergeCell ref="N7:N8"/>
    <mergeCell ref="O7:O8"/>
    <mergeCell ref="AX5:AX6"/>
    <mergeCell ref="AY5:AY6"/>
    <mergeCell ref="A7:A8"/>
    <mergeCell ref="C7:C8"/>
    <mergeCell ref="D7:D8"/>
    <mergeCell ref="E7:E8"/>
    <mergeCell ref="F7:F8"/>
    <mergeCell ref="G7:G8"/>
    <mergeCell ref="H7:H8"/>
    <mergeCell ref="I7:I8"/>
    <mergeCell ref="AR5:AR6"/>
    <mergeCell ref="AS5:AS6"/>
    <mergeCell ref="AT5:AT6"/>
    <mergeCell ref="AU5:AU6"/>
    <mergeCell ref="AV5:AV6"/>
    <mergeCell ref="AW5:AW6"/>
    <mergeCell ref="AL5:AL6"/>
    <mergeCell ref="AM5:AM6"/>
    <mergeCell ref="AN5:AN6"/>
    <mergeCell ref="AO5:AO6"/>
    <mergeCell ref="H5:H6"/>
    <mergeCell ref="I5:I6"/>
    <mergeCell ref="J5:J6"/>
    <mergeCell ref="K5:K6"/>
    <mergeCell ref="L5:L6"/>
    <mergeCell ref="M5:M6"/>
    <mergeCell ref="A5:A6"/>
    <mergeCell ref="C5:C6"/>
    <mergeCell ref="D5:D6"/>
    <mergeCell ref="E5:E6"/>
    <mergeCell ref="F5:F6"/>
    <mergeCell ref="G5:G6"/>
    <mergeCell ref="AH2:AN2"/>
    <mergeCell ref="AO2:AX2"/>
    <mergeCell ref="C3:D3"/>
    <mergeCell ref="E3:H3"/>
    <mergeCell ref="I3:J3"/>
    <mergeCell ref="K3:L3"/>
    <mergeCell ref="C2:H2"/>
    <mergeCell ref="I2:M2"/>
    <mergeCell ref="N2:T2"/>
    <mergeCell ref="U2:Y2"/>
    <mergeCell ref="Z2:AC2"/>
    <mergeCell ref="AD2:AG2"/>
    <mergeCell ref="AA5:AA6"/>
    <mergeCell ref="AB5:AB6"/>
    <mergeCell ref="AC5:AC6"/>
    <mergeCell ref="AD5:AD6"/>
    <mergeCell ref="AE5:AE6"/>
    <mergeCell ref="T5:T6"/>
    <mergeCell ref="U5:U6"/>
    <mergeCell ref="V5:V6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VERZE ARG</vt:lpstr>
      <vt:lpstr>FRA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Zdenek</cp:lastModifiedBy>
  <dcterms:created xsi:type="dcterms:W3CDTF">2013-04-30T16:38:23Z</dcterms:created>
  <dcterms:modified xsi:type="dcterms:W3CDTF">2013-06-12T16:56:43Z</dcterms:modified>
</cp:coreProperties>
</file>